
<file path=[Content_Types].xml><?xml version="1.0" encoding="utf-8"?>
<Types xmlns="http://schemas.openxmlformats.org/package/2006/content-types"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Override PartName="/xl/charts/chart78.xml" ContentType="application/vnd.openxmlformats-officedocument.drawingml.chart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13.xml" ContentType="application/vnd.openxmlformats-officedocument.drawing+xml"/>
  <Override PartName="/xl/charts/chart56.xml" ContentType="application/vnd.openxmlformats-officedocument.drawingml.chart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drawings/drawing20.xml" ContentType="application/vnd.openxmlformats-officedocument.drawing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drawings/drawing18.xml" ContentType="application/vnd.openxmlformats-officedocument.drawing+xml"/>
  <Override PartName="/xl/charts/chart79.xml" ContentType="application/vnd.openxmlformats-officedocument.drawingml.chart+xml"/>
  <Override PartName="/xl/charts/chart88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drawings/drawing16.xml" ContentType="application/vnd.openxmlformats-officedocument.drawing+xml"/>
  <Override PartName="/xl/charts/chart68.xml" ContentType="application/vnd.openxmlformats-officedocument.drawingml.chart+xml"/>
  <Override PartName="/xl/charts/chart77.xml" ContentType="application/vnd.openxmlformats-officedocument.drawingml.chart+xml"/>
  <Override PartName="/xl/charts/chart86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drawings/drawing12.xml" ContentType="application/vnd.openxmlformats-officedocument.drawing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drawings/drawing21.xml" ContentType="application/vnd.openxmlformats-officedocument.drawing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drawings/drawing10.xml" ContentType="application/vnd.openxmlformats-officedocument.drawing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21.xml" ContentType="application/vnd.openxmlformats-officedocument.drawingml.chart+xml"/>
  <Override PartName="/xl/charts/chart5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065" yWindow="-285" windowWidth="14805" windowHeight="12015" tabRatio="946"/>
  </bookViews>
  <sheets>
    <sheet name="Clémence A" sheetId="28" r:id="rId1"/>
    <sheet name="Inès B" sheetId="26" r:id="rId2"/>
    <sheet name="Malaury C" sheetId="25" r:id="rId3"/>
    <sheet name="Clément C" sheetId="24" r:id="rId4"/>
    <sheet name="Adrien C" sheetId="23" r:id="rId5"/>
    <sheet name="Germain C" sheetId="22" r:id="rId6"/>
    <sheet name="Guillaume DS" sheetId="21" r:id="rId7"/>
    <sheet name="Rodolphe DG" sheetId="20" r:id="rId8"/>
    <sheet name="Adrien D" sheetId="19" r:id="rId9"/>
    <sheet name="Thomas F" sheetId="18" r:id="rId10"/>
    <sheet name="Mélissa G" sheetId="14" r:id="rId11"/>
    <sheet name="Florian G" sheetId="17" r:id="rId12"/>
    <sheet name="Pauline G" sheetId="16" r:id="rId13"/>
    <sheet name="Morgane G" sheetId="15" r:id="rId14"/>
    <sheet name="Océane MD" sheetId="13" r:id="rId15"/>
    <sheet name="Aliséa M" sheetId="12" r:id="rId16"/>
    <sheet name="Marie M" sheetId="11" r:id="rId17"/>
    <sheet name="Benjamin P" sheetId="10" r:id="rId18"/>
    <sheet name="Reno P" sheetId="9" r:id="rId19"/>
    <sheet name="Valentin T" sheetId="8" r:id="rId20"/>
    <sheet name="Léa T" sheetId="7" r:id="rId21"/>
    <sheet name="Clémence V" sheetId="5" r:id="rId22"/>
  </sheets>
  <calcPr calcId="125725"/>
</workbook>
</file>

<file path=xl/calcChain.xml><?xml version="1.0" encoding="utf-8"?>
<calcChain xmlns="http://schemas.openxmlformats.org/spreadsheetml/2006/main">
  <c r="C93" i="9"/>
  <c r="C94" s="1"/>
  <c r="L88"/>
  <c r="L89" s="1"/>
  <c r="C88"/>
  <c r="C89" s="1"/>
  <c r="L83"/>
  <c r="L84" s="1"/>
  <c r="C83"/>
  <c r="C84" s="1"/>
  <c r="C93" i="8"/>
  <c r="C94" s="1"/>
  <c r="L88"/>
  <c r="L89" s="1"/>
  <c r="C88"/>
  <c r="C89" s="1"/>
  <c r="L83"/>
  <c r="L84" s="1"/>
  <c r="C83"/>
  <c r="C84" s="1"/>
  <c r="L83" i="17"/>
  <c r="C92" i="28"/>
  <c r="C93" i="5"/>
  <c r="C94" s="1"/>
  <c r="L88"/>
  <c r="L89" s="1"/>
  <c r="C88"/>
  <c r="C89" s="1"/>
  <c r="L83"/>
  <c r="L84" s="1"/>
  <c r="C83"/>
  <c r="C84" s="1"/>
  <c r="C93" i="7"/>
  <c r="C94" s="1"/>
  <c r="L88"/>
  <c r="L89" s="1"/>
  <c r="C88"/>
  <c r="C89" s="1"/>
  <c r="L83"/>
  <c r="L84" s="1"/>
  <c r="C83"/>
  <c r="C84" s="1"/>
  <c r="C93" i="10"/>
  <c r="C94" s="1"/>
  <c r="L88"/>
  <c r="L89" s="1"/>
  <c r="C88"/>
  <c r="C89" s="1"/>
  <c r="L83"/>
  <c r="L84" s="1"/>
  <c r="C83"/>
  <c r="C84" s="1"/>
  <c r="C93" i="11"/>
  <c r="C94" s="1"/>
  <c r="L88"/>
  <c r="L89" s="1"/>
  <c r="C88"/>
  <c r="C89" s="1"/>
  <c r="L83"/>
  <c r="L84" s="1"/>
  <c r="C83"/>
  <c r="C84" s="1"/>
  <c r="C93" i="12"/>
  <c r="C94" s="1"/>
  <c r="L88"/>
  <c r="L89" s="1"/>
  <c r="C88"/>
  <c r="C89" s="1"/>
  <c r="L83"/>
  <c r="L84" s="1"/>
  <c r="C83"/>
  <c r="C84" s="1"/>
  <c r="C98" i="13"/>
  <c r="C99" s="1"/>
  <c r="L93"/>
  <c r="L94" s="1"/>
  <c r="C93"/>
  <c r="C94" s="1"/>
  <c r="L88"/>
  <c r="L89" s="1"/>
  <c r="C88"/>
  <c r="C89" s="1"/>
  <c r="C93" i="15"/>
  <c r="C94" s="1"/>
  <c r="L88"/>
  <c r="L89" s="1"/>
  <c r="C88"/>
  <c r="C89" s="1"/>
  <c r="L83"/>
  <c r="L84" s="1"/>
  <c r="C83"/>
  <c r="C84" s="1"/>
  <c r="C93" i="16"/>
  <c r="C94" s="1"/>
  <c r="L88"/>
  <c r="L89" s="1"/>
  <c r="C88"/>
  <c r="C89" s="1"/>
  <c r="L83"/>
  <c r="L84" s="1"/>
  <c r="C83"/>
  <c r="C84" s="1"/>
  <c r="C93" i="17"/>
  <c r="C94" s="1"/>
  <c r="L88"/>
  <c r="L89" s="1"/>
  <c r="C88"/>
  <c r="C89" s="1"/>
  <c r="L84"/>
  <c r="C83"/>
  <c r="C84" s="1"/>
  <c r="C93" i="14"/>
  <c r="C94" s="1"/>
  <c r="L88"/>
  <c r="L89" s="1"/>
  <c r="C88"/>
  <c r="C89" s="1"/>
  <c r="L83"/>
  <c r="L84" s="1"/>
  <c r="C83"/>
  <c r="C84" s="1"/>
  <c r="C93" i="18"/>
  <c r="C94" s="1"/>
  <c r="L88"/>
  <c r="L89" s="1"/>
  <c r="C88"/>
  <c r="C89" s="1"/>
  <c r="L83"/>
  <c r="L84" s="1"/>
  <c r="C83"/>
  <c r="C84" s="1"/>
  <c r="C93" i="19"/>
  <c r="C94" s="1"/>
  <c r="L88"/>
  <c r="L89" s="1"/>
  <c r="C88"/>
  <c r="C89" s="1"/>
  <c r="L83"/>
  <c r="L84" s="1"/>
  <c r="C83"/>
  <c r="C84" s="1"/>
  <c r="C98" i="20"/>
  <c r="C99" s="1"/>
  <c r="L93"/>
  <c r="L94" s="1"/>
  <c r="C93"/>
  <c r="C94" s="1"/>
  <c r="L88"/>
  <c r="L89" s="1"/>
  <c r="C88"/>
  <c r="C89" s="1"/>
  <c r="C93" i="21"/>
  <c r="C94" s="1"/>
  <c r="L88"/>
  <c r="L89" s="1"/>
  <c r="C88"/>
  <c r="C89" s="1"/>
  <c r="L83"/>
  <c r="L84" s="1"/>
  <c r="C83"/>
  <c r="C84" s="1"/>
  <c r="C93" i="22"/>
  <c r="C94" s="1"/>
  <c r="L88"/>
  <c r="L89" s="1"/>
  <c r="C88"/>
  <c r="C89" s="1"/>
  <c r="L83"/>
  <c r="L84" s="1"/>
  <c r="C83"/>
  <c r="C84" s="1"/>
  <c r="C93" i="23"/>
  <c r="C94" s="1"/>
  <c r="L88"/>
  <c r="L89" s="1"/>
  <c r="C88"/>
  <c r="C89" s="1"/>
  <c r="L83"/>
  <c r="L84" s="1"/>
  <c r="C83"/>
  <c r="C84" s="1"/>
  <c r="C93" i="24"/>
  <c r="C94" s="1"/>
  <c r="L88"/>
  <c r="L89" s="1"/>
  <c r="C88"/>
  <c r="C89" s="1"/>
  <c r="L83"/>
  <c r="L84" s="1"/>
  <c r="C83"/>
  <c r="C84" s="1"/>
  <c r="C93" i="25"/>
  <c r="C94" s="1"/>
  <c r="L88"/>
  <c r="L89" s="1"/>
  <c r="C88"/>
  <c r="C89" s="1"/>
  <c r="L83"/>
  <c r="L84" s="1"/>
  <c r="C83"/>
  <c r="C84" s="1"/>
  <c r="C93" i="26"/>
  <c r="C94" s="1"/>
  <c r="L88"/>
  <c r="L89" s="1"/>
  <c r="C88"/>
  <c r="C89" s="1"/>
  <c r="L83"/>
  <c r="L84" s="1"/>
  <c r="C83"/>
  <c r="C84" s="1"/>
  <c r="L87" i="28"/>
  <c r="L88" s="1"/>
  <c r="L82"/>
  <c r="L83" s="1"/>
  <c r="C93"/>
  <c r="C87"/>
  <c r="C88" s="1"/>
  <c r="C82"/>
  <c r="C83" s="1"/>
  <c r="Z74" i="5"/>
  <c r="AA74" s="1"/>
  <c r="U74"/>
  <c r="Z72"/>
  <c r="AA72" s="1"/>
  <c r="U72"/>
  <c r="Z70"/>
  <c r="AA70" s="1"/>
  <c r="AA76" s="1"/>
  <c r="U70"/>
  <c r="Z74" i="7"/>
  <c r="AA74" s="1"/>
  <c r="U74"/>
  <c r="Z72"/>
  <c r="AA72" s="1"/>
  <c r="U72"/>
  <c r="Z70"/>
  <c r="AA70" s="1"/>
  <c r="AA76" s="1"/>
  <c r="U70"/>
  <c r="Z74" i="8"/>
  <c r="AA74" s="1"/>
  <c r="U74"/>
  <c r="Z72"/>
  <c r="AA72" s="1"/>
  <c r="U72"/>
  <c r="Z70"/>
  <c r="AA70" s="1"/>
  <c r="AA76" s="1"/>
  <c r="U70"/>
  <c r="Z74" i="9"/>
  <c r="AA74" s="1"/>
  <c r="U74"/>
  <c r="Z72"/>
  <c r="AA72" s="1"/>
  <c r="U72"/>
  <c r="Z70"/>
  <c r="AA70" s="1"/>
  <c r="AA76" s="1"/>
  <c r="U70"/>
  <c r="Z74" i="10"/>
  <c r="AA74" s="1"/>
  <c r="U74"/>
  <c r="Z72"/>
  <c r="AA72" s="1"/>
  <c r="U72"/>
  <c r="Z70"/>
  <c r="AA70" s="1"/>
  <c r="AA76" s="1"/>
  <c r="U70"/>
  <c r="Z74" i="11"/>
  <c r="AA74" s="1"/>
  <c r="U74"/>
  <c r="Z72"/>
  <c r="AA72" s="1"/>
  <c r="U72"/>
  <c r="Z70"/>
  <c r="AA70" s="1"/>
  <c r="AA76" s="1"/>
  <c r="U70"/>
  <c r="Z74" i="12"/>
  <c r="AA74" s="1"/>
  <c r="U74"/>
  <c r="Z72"/>
  <c r="AA72" s="1"/>
  <c r="U72"/>
  <c r="Z70"/>
  <c r="AA70" s="1"/>
  <c r="AA76" s="1"/>
  <c r="U70"/>
  <c r="Z79" i="13"/>
  <c r="AA79" s="1"/>
  <c r="U79"/>
  <c r="Z77"/>
  <c r="AA77" s="1"/>
  <c r="U77"/>
  <c r="Z75"/>
  <c r="AA75" s="1"/>
  <c r="AA81" s="1"/>
  <c r="U75"/>
  <c r="Z74" i="15"/>
  <c r="AA74" s="1"/>
  <c r="U74"/>
  <c r="Z72"/>
  <c r="AA72" s="1"/>
  <c r="U72"/>
  <c r="Z70"/>
  <c r="AA70" s="1"/>
  <c r="AA76" s="1"/>
  <c r="U70"/>
  <c r="Z74" i="16"/>
  <c r="AA74" s="1"/>
  <c r="U74"/>
  <c r="Z72"/>
  <c r="AA72" s="1"/>
  <c r="U72"/>
  <c r="Z70"/>
  <c r="AA70" s="1"/>
  <c r="AA76" s="1"/>
  <c r="U70"/>
  <c r="Z74" i="17"/>
  <c r="AA74" s="1"/>
  <c r="U74"/>
  <c r="Z72"/>
  <c r="AA72" s="1"/>
  <c r="U72"/>
  <c r="Z70"/>
  <c r="AA70" s="1"/>
  <c r="AA76" s="1"/>
  <c r="U70"/>
  <c r="Z74" i="14"/>
  <c r="AA74" s="1"/>
  <c r="U74"/>
  <c r="Z72"/>
  <c r="AA72" s="1"/>
  <c r="U72"/>
  <c r="Z70"/>
  <c r="AA70" s="1"/>
  <c r="AA76" s="1"/>
  <c r="U70"/>
  <c r="Z74" i="18"/>
  <c r="AA74" s="1"/>
  <c r="U74"/>
  <c r="Z72"/>
  <c r="AA72" s="1"/>
  <c r="U72"/>
  <c r="Z70"/>
  <c r="AA70" s="1"/>
  <c r="U70"/>
  <c r="Z74" i="19"/>
  <c r="AA74" s="1"/>
  <c r="U74"/>
  <c r="Z72"/>
  <c r="AA72" s="1"/>
  <c r="U72"/>
  <c r="Z70"/>
  <c r="AA70" s="1"/>
  <c r="AA76" s="1"/>
  <c r="U70"/>
  <c r="Z79" i="20"/>
  <c r="AA79" s="1"/>
  <c r="U79"/>
  <c r="Z77"/>
  <c r="AA77" s="1"/>
  <c r="U77"/>
  <c r="Z75"/>
  <c r="AA75" s="1"/>
  <c r="U75"/>
  <c r="Z74" i="21"/>
  <c r="AA74" s="1"/>
  <c r="U74"/>
  <c r="Z72"/>
  <c r="AA72" s="1"/>
  <c r="U72"/>
  <c r="Z70"/>
  <c r="AA70" s="1"/>
  <c r="U70"/>
  <c r="Z74" i="22"/>
  <c r="AA74" s="1"/>
  <c r="U74"/>
  <c r="Z72"/>
  <c r="AA72" s="1"/>
  <c r="U72"/>
  <c r="Z70"/>
  <c r="AA70" s="1"/>
  <c r="U70"/>
  <c r="Z74" i="23"/>
  <c r="AA74" s="1"/>
  <c r="U74"/>
  <c r="Z72"/>
  <c r="AA72" s="1"/>
  <c r="U72"/>
  <c r="Z70"/>
  <c r="AA70" s="1"/>
  <c r="U70"/>
  <c r="Z74" i="24"/>
  <c r="AA74" s="1"/>
  <c r="U74"/>
  <c r="Z72"/>
  <c r="AA72" s="1"/>
  <c r="U72"/>
  <c r="Z70"/>
  <c r="AA70" s="1"/>
  <c r="U70"/>
  <c r="Z74" i="25"/>
  <c r="AC74" s="1"/>
  <c r="U74"/>
  <c r="Z72"/>
  <c r="AC72" s="1"/>
  <c r="U72"/>
  <c r="Z70"/>
  <c r="AC70" s="1"/>
  <c r="U70"/>
  <c r="Z74" i="26"/>
  <c r="AA74" s="1"/>
  <c r="U74"/>
  <c r="Z72"/>
  <c r="AA72" s="1"/>
  <c r="U72"/>
  <c r="Z70"/>
  <c r="AA70" s="1"/>
  <c r="U70"/>
  <c r="U71" i="28"/>
  <c r="U73"/>
  <c r="U69"/>
  <c r="Z73"/>
  <c r="AA73" s="1"/>
  <c r="Z71"/>
  <c r="AA71" s="1"/>
  <c r="Z69"/>
  <c r="AA69" s="1"/>
  <c r="AA76" i="18" l="1"/>
  <c r="AA81" i="20"/>
  <c r="AA76" i="21"/>
  <c r="AA76" i="22"/>
  <c r="AA76" i="23"/>
  <c r="AA76" i="24"/>
  <c r="AA74" i="25"/>
  <c r="AC76"/>
  <c r="AA72"/>
  <c r="AA70"/>
  <c r="AA76" i="26"/>
  <c r="AC70" i="5"/>
  <c r="AC72"/>
  <c r="AC74"/>
  <c r="AC70" i="7"/>
  <c r="AC72"/>
  <c r="AC74"/>
  <c r="AC70" i="8"/>
  <c r="AC72"/>
  <c r="AC74"/>
  <c r="AC70" i="9"/>
  <c r="AC72"/>
  <c r="AC74"/>
  <c r="AC70" i="10"/>
  <c r="AC72"/>
  <c r="AC74"/>
  <c r="AC70" i="11"/>
  <c r="AC72"/>
  <c r="AC74"/>
  <c r="AC70" i="12"/>
  <c r="AC72"/>
  <c r="AC74"/>
  <c r="AC75" i="13"/>
  <c r="AC77"/>
  <c r="AC79"/>
  <c r="AC70" i="15"/>
  <c r="AC72"/>
  <c r="AC74"/>
  <c r="AC70" i="16"/>
  <c r="AC72"/>
  <c r="AC74"/>
  <c r="AC70" i="17"/>
  <c r="AC72"/>
  <c r="AC74"/>
  <c r="AC70" i="14"/>
  <c r="AC72"/>
  <c r="AC74"/>
  <c r="AC70" i="18"/>
  <c r="AC72"/>
  <c r="AC74"/>
  <c r="AC70" i="19"/>
  <c r="AC72"/>
  <c r="AC74"/>
  <c r="AC75" i="20"/>
  <c r="AC77"/>
  <c r="AC79"/>
  <c r="AC70" i="21"/>
  <c r="AC72"/>
  <c r="AC74"/>
  <c r="AC70" i="22"/>
  <c r="AC72"/>
  <c r="AC74"/>
  <c r="AC70" i="23"/>
  <c r="AC72"/>
  <c r="AC74"/>
  <c r="AC70" i="24"/>
  <c r="AC72"/>
  <c r="AC74"/>
  <c r="AC70" i="26"/>
  <c r="AC72"/>
  <c r="AC74"/>
  <c r="AA75" i="28"/>
  <c r="AC69"/>
  <c r="AC71"/>
  <c r="AC73"/>
  <c r="AA76" i="25" l="1"/>
  <c r="AC76" i="5"/>
  <c r="AC76" i="7"/>
  <c r="AC76" i="8"/>
  <c r="AC76" i="9"/>
  <c r="AC76" i="10"/>
  <c r="AC76" i="11"/>
  <c r="AC76" i="12"/>
  <c r="AC81" i="13"/>
  <c r="AC76" i="15"/>
  <c r="AC76" i="16"/>
  <c r="AC76" i="17"/>
  <c r="AC76" i="14"/>
  <c r="AC76" i="18"/>
  <c r="AC76" i="19"/>
  <c r="AC81" i="20"/>
  <c r="AC76" i="21"/>
  <c r="AC76" i="22"/>
  <c r="AC76" i="23"/>
  <c r="AC76" i="24"/>
  <c r="AC76" i="26"/>
  <c r="AC75" i="28"/>
  <c r="C60" i="5" l="1"/>
  <c r="C61" s="1"/>
  <c r="C60" i="7"/>
  <c r="C61" s="1"/>
  <c r="C60" i="8"/>
  <c r="C61" s="1"/>
  <c r="C60" i="9"/>
  <c r="C61" s="1"/>
  <c r="C60" i="10"/>
  <c r="C61" s="1"/>
  <c r="C60" i="11"/>
  <c r="C61" s="1"/>
  <c r="C60" i="12"/>
  <c r="C61" s="1"/>
  <c r="C65" i="13"/>
  <c r="C66" s="1"/>
  <c r="C60" i="15"/>
  <c r="C61" s="1"/>
  <c r="C60" i="16"/>
  <c r="C61" s="1"/>
  <c r="C60" i="17"/>
  <c r="C61" s="1"/>
  <c r="C60" i="14"/>
  <c r="C61" s="1"/>
  <c r="C60" i="18"/>
  <c r="C61" s="1"/>
  <c r="C60" i="19"/>
  <c r="C61" s="1"/>
  <c r="C65" i="20"/>
  <c r="C66" s="1"/>
  <c r="C60" i="21"/>
  <c r="C61" s="1"/>
  <c r="C60" i="22"/>
  <c r="C61" s="1"/>
  <c r="C60" i="23"/>
  <c r="C61" s="1"/>
  <c r="C60" i="24"/>
  <c r="C61" s="1"/>
  <c r="C60" i="25"/>
  <c r="C61" s="1"/>
  <c r="C60" i="26"/>
  <c r="C61" s="1"/>
  <c r="C60" i="28"/>
  <c r="C61" s="1"/>
  <c r="C50" i="5"/>
  <c r="C51" s="1"/>
  <c r="C45"/>
  <c r="C46" s="1"/>
  <c r="C50" i="7"/>
  <c r="C51" s="1"/>
  <c r="C45"/>
  <c r="C46" s="1"/>
  <c r="C50" i="8"/>
  <c r="C51" s="1"/>
  <c r="C45"/>
  <c r="C46" s="1"/>
  <c r="C50" i="9"/>
  <c r="C51" s="1"/>
  <c r="C45"/>
  <c r="C46" s="1"/>
  <c r="C50" i="10"/>
  <c r="C51" s="1"/>
  <c r="C45"/>
  <c r="C46" s="1"/>
  <c r="C50" i="11"/>
  <c r="C51" s="1"/>
  <c r="C45"/>
  <c r="C46" s="1"/>
  <c r="C53" s="1"/>
  <c r="C50" i="12"/>
  <c r="C51" s="1"/>
  <c r="C45"/>
  <c r="C46" s="1"/>
  <c r="C55" i="13"/>
  <c r="C56" s="1"/>
  <c r="C50"/>
  <c r="C51" s="1"/>
  <c r="C50" i="15"/>
  <c r="C51" s="1"/>
  <c r="C45"/>
  <c r="C46" s="1"/>
  <c r="C50" i="16"/>
  <c r="C51" s="1"/>
  <c r="C45"/>
  <c r="C46" s="1"/>
  <c r="C50" i="17"/>
  <c r="C51" s="1"/>
  <c r="C45"/>
  <c r="C46" s="1"/>
  <c r="C50" i="14"/>
  <c r="C51" s="1"/>
  <c r="C45"/>
  <c r="C46" s="1"/>
  <c r="C50" i="18"/>
  <c r="C51" s="1"/>
  <c r="C45"/>
  <c r="C46" s="1"/>
  <c r="C50" i="19"/>
  <c r="C51" s="1"/>
  <c r="C45"/>
  <c r="C46" s="1"/>
  <c r="C55" i="20"/>
  <c r="C56" s="1"/>
  <c r="C50"/>
  <c r="C51" s="1"/>
  <c r="C50" i="21"/>
  <c r="C51" s="1"/>
  <c r="C45"/>
  <c r="C46" s="1"/>
  <c r="C50" i="22"/>
  <c r="C51" s="1"/>
  <c r="C45"/>
  <c r="C46" s="1"/>
  <c r="C50" i="23"/>
  <c r="C51" s="1"/>
  <c r="C46"/>
  <c r="C45"/>
  <c r="L44"/>
  <c r="C50" i="24"/>
  <c r="C51" s="1"/>
  <c r="C45"/>
  <c r="C46" s="1"/>
  <c r="C50" i="25"/>
  <c r="C51" s="1"/>
  <c r="C45"/>
  <c r="C46" s="1"/>
  <c r="C50" i="26"/>
  <c r="C51" s="1"/>
  <c r="C45"/>
  <c r="C46" s="1"/>
  <c r="C50" i="28"/>
  <c r="C51" s="1"/>
  <c r="C45"/>
  <c r="C46" s="1"/>
  <c r="C28" i="10"/>
  <c r="C38" i="5"/>
  <c r="C39" s="1"/>
  <c r="C38" i="7"/>
  <c r="C39" s="1"/>
  <c r="C38" i="8"/>
  <c r="C39" s="1"/>
  <c r="C38" i="9"/>
  <c r="C39" s="1"/>
  <c r="C38" i="10"/>
  <c r="C39" s="1"/>
  <c r="C38" i="11"/>
  <c r="C39" s="1"/>
  <c r="C38" i="12"/>
  <c r="C39" s="1"/>
  <c r="C38" i="13"/>
  <c r="C39" s="1"/>
  <c r="C38" i="15"/>
  <c r="C39" s="1"/>
  <c r="C38" i="16"/>
  <c r="C39" s="1"/>
  <c r="C38" i="17"/>
  <c r="C39" s="1"/>
  <c r="C38" i="14"/>
  <c r="C39" s="1"/>
  <c r="C38" i="18"/>
  <c r="C39" s="1"/>
  <c r="C38" i="19"/>
  <c r="C39" s="1"/>
  <c r="C38" i="20"/>
  <c r="C39" s="1"/>
  <c r="C38" i="21"/>
  <c r="C39" s="1"/>
  <c r="C38" i="22"/>
  <c r="C39" s="1"/>
  <c r="C38" i="23"/>
  <c r="C39" s="1"/>
  <c r="C38" i="24"/>
  <c r="C39" s="1"/>
  <c r="C38" i="25"/>
  <c r="C39" s="1"/>
  <c r="C38" i="26"/>
  <c r="C39" s="1"/>
  <c r="O33" i="5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7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8"/>
  <c r="L33"/>
  <c r="I33"/>
  <c r="F33"/>
  <c r="C33"/>
  <c r="O28"/>
  <c r="O29" s="1"/>
  <c r="L28"/>
  <c r="L29" s="1"/>
  <c r="I28"/>
  <c r="I29" s="1"/>
  <c r="F28"/>
  <c r="F29" s="1"/>
  <c r="C28"/>
  <c r="C29" s="1"/>
  <c r="O33" i="9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10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9"/>
  <c r="O33" i="1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12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C44" i="13"/>
  <c r="C43"/>
  <c r="O34"/>
  <c r="I34"/>
  <c r="C34"/>
  <c r="O33"/>
  <c r="L33"/>
  <c r="L34" s="1"/>
  <c r="I33"/>
  <c r="F33"/>
  <c r="F34" s="1"/>
  <c r="C33"/>
  <c r="O29"/>
  <c r="I29"/>
  <c r="C29"/>
  <c r="O28"/>
  <c r="L28"/>
  <c r="L29" s="1"/>
  <c r="I28"/>
  <c r="F28"/>
  <c r="F29" s="1"/>
  <c r="C28"/>
  <c r="O33" i="15"/>
  <c r="L33"/>
  <c r="I33"/>
  <c r="F33"/>
  <c r="F34" s="1"/>
  <c r="C33"/>
  <c r="C34" s="1"/>
  <c r="O28"/>
  <c r="O29" s="1"/>
  <c r="L28"/>
  <c r="L29" s="1"/>
  <c r="I28"/>
  <c r="I29" s="1"/>
  <c r="F28"/>
  <c r="F29" s="1"/>
  <c r="C28"/>
  <c r="C29" s="1"/>
  <c r="O33" i="16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17"/>
  <c r="L33"/>
  <c r="I33"/>
  <c r="F33"/>
  <c r="C33"/>
  <c r="C34" s="1"/>
  <c r="O28"/>
  <c r="O29" s="1"/>
  <c r="L28"/>
  <c r="L29" s="1"/>
  <c r="I28"/>
  <c r="I29" s="1"/>
  <c r="F28"/>
  <c r="F29" s="1"/>
  <c r="C28"/>
  <c r="C29" s="1"/>
  <c r="O34" i="14"/>
  <c r="C34"/>
  <c r="O33"/>
  <c r="L33"/>
  <c r="L34" s="1"/>
  <c r="I33"/>
  <c r="I34" s="1"/>
  <c r="F33"/>
  <c r="F34" s="1"/>
  <c r="C33"/>
  <c r="O29"/>
  <c r="C29"/>
  <c r="O28"/>
  <c r="L28"/>
  <c r="L29" s="1"/>
  <c r="I28"/>
  <c r="I29" s="1"/>
  <c r="F28"/>
  <c r="F29" s="1"/>
  <c r="C28"/>
  <c r="O33" i="18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19"/>
  <c r="O34" s="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C44" i="20"/>
  <c r="C43"/>
  <c r="C34"/>
  <c r="O33"/>
  <c r="O34" s="1"/>
  <c r="L33"/>
  <c r="L34" s="1"/>
  <c r="I33"/>
  <c r="I34" s="1"/>
  <c r="F33"/>
  <c r="F34" s="1"/>
  <c r="C33"/>
  <c r="O28"/>
  <c r="O29" s="1"/>
  <c r="L28"/>
  <c r="L29" s="1"/>
  <c r="I28"/>
  <c r="I29" s="1"/>
  <c r="F28"/>
  <c r="F29" s="1"/>
  <c r="C28"/>
  <c r="C29" s="1"/>
  <c r="O33" i="21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22"/>
  <c r="L33"/>
  <c r="I33"/>
  <c r="F33"/>
  <c r="F34" s="1"/>
  <c r="C33"/>
  <c r="C34" s="1"/>
  <c r="O28"/>
  <c r="O29" s="1"/>
  <c r="L28"/>
  <c r="L29" s="1"/>
  <c r="I28"/>
  <c r="I29" s="1"/>
  <c r="F28"/>
  <c r="F29" s="1"/>
  <c r="C28"/>
  <c r="C29" s="1"/>
  <c r="O33" i="23"/>
  <c r="L33"/>
  <c r="I33"/>
  <c r="F33"/>
  <c r="F34" s="1"/>
  <c r="C33"/>
  <c r="C34" s="1"/>
  <c r="O28"/>
  <c r="O29" s="1"/>
  <c r="L28"/>
  <c r="L29" s="1"/>
  <c r="I28"/>
  <c r="I29" s="1"/>
  <c r="F28"/>
  <c r="F29" s="1"/>
  <c r="C28"/>
  <c r="C29" s="1"/>
  <c r="C34" i="24"/>
  <c r="O33"/>
  <c r="O34" s="1"/>
  <c r="L33"/>
  <c r="L34" s="1"/>
  <c r="I33"/>
  <c r="I34" s="1"/>
  <c r="F33"/>
  <c r="F34" s="1"/>
  <c r="C33"/>
  <c r="C29"/>
  <c r="O28"/>
  <c r="O29" s="1"/>
  <c r="L28"/>
  <c r="L29" s="1"/>
  <c r="I28"/>
  <c r="I29" s="1"/>
  <c r="F28"/>
  <c r="F29" s="1"/>
  <c r="C28"/>
  <c r="O33" i="25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O33" i="26"/>
  <c r="L33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C38" i="28"/>
  <c r="C39" s="1"/>
  <c r="O33"/>
  <c r="L33"/>
  <c r="L34" s="1"/>
  <c r="I33"/>
  <c r="I34" s="1"/>
  <c r="F33"/>
  <c r="F34" s="1"/>
  <c r="C33"/>
  <c r="C34" s="1"/>
  <c r="O28"/>
  <c r="O29" s="1"/>
  <c r="L28"/>
  <c r="L29" s="1"/>
  <c r="I28"/>
  <c r="I29" s="1"/>
  <c r="F28"/>
  <c r="F29" s="1"/>
  <c r="C28"/>
  <c r="C29" s="1"/>
  <c r="C21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6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5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4"/>
  <c r="C22" s="1"/>
  <c r="O16"/>
  <c r="O17" s="1"/>
  <c r="L16"/>
  <c r="L17" s="1"/>
  <c r="I16"/>
  <c r="I17" s="1"/>
  <c r="F16"/>
  <c r="F17" s="1"/>
  <c r="C16"/>
  <c r="C17" s="1"/>
  <c r="L12"/>
  <c r="O11"/>
  <c r="O12" s="1"/>
  <c r="L1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3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2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1"/>
  <c r="C22" s="1"/>
  <c r="O17"/>
  <c r="C17"/>
  <c r="O16"/>
  <c r="L16"/>
  <c r="L17" s="1"/>
  <c r="I16"/>
  <c r="I17" s="1"/>
  <c r="F16"/>
  <c r="F17" s="1"/>
  <c r="C16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20"/>
  <c r="C22" s="1"/>
  <c r="L17"/>
  <c r="F17"/>
  <c r="O16"/>
  <c r="O17" s="1"/>
  <c r="L16"/>
  <c r="I16"/>
  <c r="I17" s="1"/>
  <c r="F16"/>
  <c r="C16"/>
  <c r="C17" s="1"/>
  <c r="L12"/>
  <c r="F12"/>
  <c r="O11"/>
  <c r="O12" s="1"/>
  <c r="L11"/>
  <c r="I11"/>
  <c r="I12" s="1"/>
  <c r="F11"/>
  <c r="C11"/>
  <c r="C12" s="1"/>
  <c r="O6"/>
  <c r="O7" s="1"/>
  <c r="L6"/>
  <c r="L7" s="1"/>
  <c r="I6"/>
  <c r="I7" s="1"/>
  <c r="F6"/>
  <c r="F7" s="1"/>
  <c r="C6"/>
  <c r="C7" s="1"/>
  <c r="C21" i="19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8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7"/>
  <c r="C22" s="1"/>
  <c r="O16"/>
  <c r="O17" s="1"/>
  <c r="L16"/>
  <c r="L17" s="1"/>
  <c r="I16"/>
  <c r="I17" s="1"/>
  <c r="F16"/>
  <c r="F17" s="1"/>
  <c r="C16"/>
  <c r="C17" s="1"/>
  <c r="L12"/>
  <c r="O11"/>
  <c r="O12" s="1"/>
  <c r="L1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6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5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2" i="14"/>
  <c r="C21"/>
  <c r="O17"/>
  <c r="C17"/>
  <c r="O16"/>
  <c r="L16"/>
  <c r="L17" s="1"/>
  <c r="I16"/>
  <c r="I17" s="1"/>
  <c r="F16"/>
  <c r="F17" s="1"/>
  <c r="C16"/>
  <c r="O12"/>
  <c r="C12"/>
  <c r="O11"/>
  <c r="L11"/>
  <c r="L12" s="1"/>
  <c r="I11"/>
  <c r="I12" s="1"/>
  <c r="F11"/>
  <c r="F12" s="1"/>
  <c r="C11"/>
  <c r="O7"/>
  <c r="C7"/>
  <c r="O6"/>
  <c r="L6"/>
  <c r="L7" s="1"/>
  <c r="I6"/>
  <c r="I7" s="1"/>
  <c r="F6"/>
  <c r="F7" s="1"/>
  <c r="C6"/>
  <c r="C22" i="13"/>
  <c r="C21"/>
  <c r="O17"/>
  <c r="I17"/>
  <c r="C17"/>
  <c r="O16"/>
  <c r="L16"/>
  <c r="L17" s="1"/>
  <c r="I16"/>
  <c r="F16"/>
  <c r="F17" s="1"/>
  <c r="C16"/>
  <c r="O12"/>
  <c r="I12"/>
  <c r="C12"/>
  <c r="O11"/>
  <c r="L11"/>
  <c r="L12" s="1"/>
  <c r="I11"/>
  <c r="F11"/>
  <c r="F12" s="1"/>
  <c r="C11"/>
  <c r="O7"/>
  <c r="I7"/>
  <c r="C7"/>
  <c r="O6"/>
  <c r="L6"/>
  <c r="L7" s="1"/>
  <c r="I6"/>
  <c r="F6"/>
  <c r="F7" s="1"/>
  <c r="C6"/>
  <c r="C21" i="12"/>
  <c r="C22" s="1"/>
  <c r="L17"/>
  <c r="O16"/>
  <c r="O17" s="1"/>
  <c r="L16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1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10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9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8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7"/>
  <c r="C22" s="1"/>
  <c r="O16"/>
  <c r="O17" s="1"/>
  <c r="L16"/>
  <c r="L17" s="1"/>
  <c r="I16"/>
  <c r="I17" s="1"/>
  <c r="F16"/>
  <c r="F17" s="1"/>
  <c r="C16"/>
  <c r="C17" s="1"/>
  <c r="L12"/>
  <c r="O11"/>
  <c r="O12" s="1"/>
  <c r="L1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C21" i="5"/>
  <c r="C22" s="1"/>
  <c r="O16"/>
  <c r="O17" s="1"/>
  <c r="L16"/>
  <c r="L17" s="1"/>
  <c r="I16"/>
  <c r="I17" s="1"/>
  <c r="F16"/>
  <c r="F17" s="1"/>
  <c r="C16"/>
  <c r="C17" s="1"/>
  <c r="O11"/>
  <c r="O12" s="1"/>
  <c r="L11"/>
  <c r="L12" s="1"/>
  <c r="I11"/>
  <c r="I12" s="1"/>
  <c r="F11"/>
  <c r="F12" s="1"/>
  <c r="C11"/>
  <c r="C12" s="1"/>
  <c r="O6"/>
  <c r="O7" s="1"/>
  <c r="L6"/>
  <c r="L7" s="1"/>
  <c r="I6"/>
  <c r="I7" s="1"/>
  <c r="F6"/>
  <c r="F7" s="1"/>
  <c r="C6"/>
  <c r="C7" s="1"/>
  <c r="L59" l="1"/>
  <c r="L59" i="7"/>
  <c r="L59" i="8"/>
  <c r="L59" i="9"/>
  <c r="L59" i="10"/>
  <c r="L59" i="11"/>
  <c r="L59" i="12"/>
  <c r="L64" i="13"/>
  <c r="L59" i="15"/>
  <c r="L59" i="16"/>
  <c r="L59" i="17"/>
  <c r="L59" i="14"/>
  <c r="L59" i="18"/>
  <c r="L59" i="19"/>
  <c r="L64" i="20"/>
  <c r="L59" i="21"/>
  <c r="L59" i="22"/>
  <c r="L59" i="23"/>
  <c r="L59" i="24"/>
  <c r="L59" i="25"/>
  <c r="L59" i="26"/>
  <c r="L59" i="28"/>
  <c r="L44" i="5"/>
  <c r="C53"/>
  <c r="C53" i="7"/>
  <c r="L44"/>
  <c r="C53" i="8"/>
  <c r="L44"/>
  <c r="C53" i="9"/>
  <c r="L44"/>
  <c r="L44" i="10"/>
  <c r="L44" i="11"/>
  <c r="C53" i="12"/>
  <c r="L44"/>
  <c r="C58" i="13"/>
  <c r="L49"/>
  <c r="L44" i="15"/>
  <c r="C53" i="16"/>
  <c r="L44"/>
  <c r="C53" i="17"/>
  <c r="L44"/>
  <c r="L44" i="14"/>
  <c r="L44" i="18"/>
  <c r="C53" i="19"/>
  <c r="L44"/>
  <c r="L49" i="20"/>
  <c r="C53" i="21"/>
  <c r="L49"/>
  <c r="C53" i="22"/>
  <c r="L44"/>
  <c r="C53" i="23"/>
  <c r="C53" i="24"/>
  <c r="L49"/>
  <c r="C53" i="25"/>
  <c r="L44"/>
  <c r="C53" i="26"/>
  <c r="L44"/>
  <c r="C53" i="28"/>
  <c r="L44"/>
  <c r="L49" i="5"/>
  <c r="L53" s="1"/>
  <c r="L49" i="7"/>
  <c r="L49" i="8"/>
  <c r="L49" i="9"/>
  <c r="C53" i="10"/>
  <c r="L49"/>
  <c r="L53" s="1"/>
  <c r="L49" i="11"/>
  <c r="L53" s="1"/>
  <c r="L49" i="12"/>
  <c r="L54" i="13"/>
  <c r="L58" s="1"/>
  <c r="C53" i="15"/>
  <c r="L49"/>
  <c r="L49" i="16"/>
  <c r="L49" i="17"/>
  <c r="C53" i="14"/>
  <c r="L49"/>
  <c r="L53" s="1"/>
  <c r="C53" i="18"/>
  <c r="L49"/>
  <c r="L49" i="19"/>
  <c r="L53" s="1"/>
  <c r="C58" i="20"/>
  <c r="L54"/>
  <c r="L58" s="1"/>
  <c r="L44" i="21"/>
  <c r="L53" s="1"/>
  <c r="L49" i="22"/>
  <c r="L49" i="23"/>
  <c r="L53" s="1"/>
  <c r="L44" i="24"/>
  <c r="L53" s="1"/>
  <c r="L49" i="25"/>
  <c r="L49" i="26"/>
  <c r="L53" s="1"/>
  <c r="L49" i="28"/>
  <c r="L37" i="9"/>
  <c r="L37" i="11"/>
  <c r="L37" i="21"/>
  <c r="L37" i="25"/>
  <c r="L37" i="5"/>
  <c r="L37" i="7"/>
  <c r="L37" i="8"/>
  <c r="L37" i="10"/>
  <c r="L37" i="12"/>
  <c r="L37" i="13"/>
  <c r="L37" i="15"/>
  <c r="L37" i="16"/>
  <c r="L37" i="17"/>
  <c r="L37" i="14"/>
  <c r="L37" i="18"/>
  <c r="L37" i="19"/>
  <c r="L37" i="20"/>
  <c r="L37" i="22"/>
  <c r="L37" i="23"/>
  <c r="L37" i="24"/>
  <c r="L37" i="26"/>
  <c r="L37" i="28"/>
  <c r="L53" i="7" l="1"/>
  <c r="L53" i="8"/>
  <c r="L53" i="9"/>
  <c r="L53" i="12"/>
  <c r="L53" i="15"/>
  <c r="L53" i="16"/>
  <c r="L53" i="17"/>
  <c r="L53" i="18"/>
  <c r="L53" i="22"/>
  <c r="L53" i="25"/>
  <c r="L53" i="28"/>
</calcChain>
</file>

<file path=xl/sharedStrings.xml><?xml version="1.0" encoding="utf-8"?>
<sst xmlns="http://schemas.openxmlformats.org/spreadsheetml/2006/main" count="3919" uniqueCount="219">
  <si>
    <t>VMA</t>
  </si>
  <si>
    <t>Distance</t>
  </si>
  <si>
    <t>Temps</t>
  </si>
  <si>
    <t>% VMA</t>
  </si>
  <si>
    <t>Vitesse</t>
  </si>
  <si>
    <t>:</t>
  </si>
  <si>
    <t>33</t>
  </si>
  <si>
    <t>00</t>
  </si>
  <si>
    <t>37</t>
  </si>
  <si>
    <t>28</t>
  </si>
  <si>
    <t>32</t>
  </si>
  <si>
    <t>35</t>
  </si>
  <si>
    <t>Alapetite</t>
  </si>
  <si>
    <t>Clémence</t>
  </si>
  <si>
    <t>34</t>
  </si>
  <si>
    <t>30</t>
  </si>
  <si>
    <t>31</t>
  </si>
  <si>
    <t>25</t>
  </si>
  <si>
    <t>27</t>
  </si>
  <si>
    <t>38</t>
  </si>
  <si>
    <t>36</t>
  </si>
  <si>
    <t>Beaugilet</t>
  </si>
  <si>
    <t>Inès</t>
  </si>
  <si>
    <t>39</t>
  </si>
  <si>
    <t>21</t>
  </si>
  <si>
    <t>Carré</t>
  </si>
  <si>
    <t>Malaury</t>
  </si>
  <si>
    <t>Cidère</t>
  </si>
  <si>
    <t>Clément</t>
  </si>
  <si>
    <t>29</t>
  </si>
  <si>
    <t>Cousin</t>
  </si>
  <si>
    <t>Adrien</t>
  </si>
  <si>
    <t>22</t>
  </si>
  <si>
    <t>Coutant</t>
  </si>
  <si>
    <t>Germain</t>
  </si>
  <si>
    <t>23</t>
  </si>
  <si>
    <t>Da Silva</t>
  </si>
  <si>
    <t>Guillaume</t>
  </si>
  <si>
    <t>26</t>
  </si>
  <si>
    <t>24</t>
  </si>
  <si>
    <t>David-G</t>
  </si>
  <si>
    <t>Rodolphe</t>
  </si>
  <si>
    <t xml:space="preserve">Dedion </t>
  </si>
  <si>
    <t>42</t>
  </si>
  <si>
    <t>Ferré</t>
  </si>
  <si>
    <t>Thomas</t>
  </si>
  <si>
    <t>Girault</t>
  </si>
  <si>
    <t>Florian</t>
  </si>
  <si>
    <t>Gouguet</t>
  </si>
  <si>
    <t>Pauline</t>
  </si>
  <si>
    <t>Guillot</t>
  </si>
  <si>
    <t>Morgane</t>
  </si>
  <si>
    <t>Geismar</t>
  </si>
  <si>
    <t>Mélissa</t>
  </si>
  <si>
    <t>Menez-D</t>
  </si>
  <si>
    <t>Océane</t>
  </si>
  <si>
    <t>Dispense exceptionnelle</t>
  </si>
  <si>
    <t>Miez</t>
  </si>
  <si>
    <t>Aliséa</t>
  </si>
  <si>
    <t>40</t>
  </si>
  <si>
    <t>Morin</t>
  </si>
  <si>
    <t>Marie</t>
  </si>
  <si>
    <t>41</t>
  </si>
  <si>
    <t>Pellet</t>
  </si>
  <si>
    <t>Benjamin</t>
  </si>
  <si>
    <t>Pivot</t>
  </si>
  <si>
    <t>Reno</t>
  </si>
  <si>
    <t>Taude</t>
  </si>
  <si>
    <t>Valentin</t>
  </si>
  <si>
    <t>Thué</t>
  </si>
  <si>
    <t>Léa</t>
  </si>
  <si>
    <t>Vallé</t>
  </si>
  <si>
    <t>Projet</t>
  </si>
  <si>
    <t>Ecart</t>
  </si>
  <si>
    <t>20</t>
  </si>
  <si>
    <t>26,5</t>
  </si>
  <si>
    <t>27,5</t>
  </si>
  <si>
    <t>18</t>
  </si>
  <si>
    <t>Arrêt blessure avant la fin des 6 minutes</t>
  </si>
  <si>
    <t>32,6</t>
  </si>
  <si>
    <t>44</t>
  </si>
  <si>
    <t>Dispensée</t>
  </si>
  <si>
    <t>Absente</t>
  </si>
  <si>
    <t>27,8</t>
  </si>
  <si>
    <t>30,5</t>
  </si>
  <si>
    <t>31,5</t>
  </si>
  <si>
    <t>30,8</t>
  </si>
  <si>
    <t>28,6</t>
  </si>
  <si>
    <t>24,1</t>
  </si>
  <si>
    <t>22,8</t>
  </si>
  <si>
    <t>Moyenne %VMA</t>
  </si>
  <si>
    <t>Moyenne des écarts</t>
  </si>
  <si>
    <t>Note DNB/8</t>
  </si>
  <si>
    <t>Arrêt</t>
  </si>
  <si>
    <t>?</t>
  </si>
  <si>
    <t>Absent</t>
  </si>
  <si>
    <t>Coureur(euse)</t>
  </si>
  <si>
    <t>Course</t>
  </si>
  <si>
    <t>Chronologie</t>
  </si>
  <si>
    <t>Ecart au projet</t>
  </si>
  <si>
    <t>Km/h</t>
  </si>
  <si>
    <t>0:00</t>
  </si>
  <si>
    <t>Moyenne</t>
  </si>
  <si>
    <t>Distances choisies</t>
  </si>
  <si>
    <t>Observateur</t>
  </si>
  <si>
    <t>Note DNB</t>
  </si>
  <si>
    <t>8:26</t>
  </si>
  <si>
    <t>5:26</t>
  </si>
  <si>
    <t>10:18</t>
  </si>
  <si>
    <t>12:18</t>
  </si>
  <si>
    <t>17:24</t>
  </si>
  <si>
    <t>52</t>
  </si>
  <si>
    <t>06</t>
  </si>
  <si>
    <t>4:36</t>
  </si>
  <si>
    <t>7:36</t>
  </si>
  <si>
    <t>13:04</t>
  </si>
  <si>
    <t>16:04</t>
  </si>
  <si>
    <t>18:04</t>
  </si>
  <si>
    <t>4:22</t>
  </si>
  <si>
    <t>6:22</t>
  </si>
  <si>
    <t>12:07</t>
  </si>
  <si>
    <t>16:07</t>
  </si>
  <si>
    <t>18:30</t>
  </si>
  <si>
    <t>45</t>
  </si>
  <si>
    <t>1:54</t>
  </si>
  <si>
    <t>4:54</t>
  </si>
  <si>
    <t>9:28</t>
  </si>
  <si>
    <t>12:28</t>
  </si>
  <si>
    <t>18:05</t>
  </si>
  <si>
    <t>54</t>
  </si>
  <si>
    <t>1:59</t>
  </si>
  <si>
    <t>3:59</t>
  </si>
  <si>
    <t>7:54</t>
  </si>
  <si>
    <t>11:54</t>
  </si>
  <si>
    <t>59</t>
  </si>
  <si>
    <t>55</t>
  </si>
  <si>
    <t>08</t>
  </si>
  <si>
    <t>1:40</t>
  </si>
  <si>
    <t>3:40</t>
  </si>
  <si>
    <t>7:41</t>
  </si>
  <si>
    <t>11:41</t>
  </si>
  <si>
    <t>16:42</t>
  </si>
  <si>
    <t>01</t>
  </si>
  <si>
    <t>11:46</t>
  </si>
  <si>
    <t>14:46</t>
  </si>
  <si>
    <t>16:24</t>
  </si>
  <si>
    <t>4:26</t>
  </si>
  <si>
    <t>7:26</t>
  </si>
  <si>
    <t>10:40</t>
  </si>
  <si>
    <t>13:40</t>
  </si>
  <si>
    <t>15:20</t>
  </si>
  <si>
    <t>14</t>
  </si>
  <si>
    <t>2:06</t>
  </si>
  <si>
    <t>4:06</t>
  </si>
  <si>
    <t>12:26</t>
  </si>
  <si>
    <t>17:55</t>
  </si>
  <si>
    <t>6:55</t>
  </si>
  <si>
    <t>13:44</t>
  </si>
  <si>
    <t>17:43</t>
  </si>
  <si>
    <t>20:45</t>
  </si>
  <si>
    <t>49</t>
  </si>
  <si>
    <t>02</t>
  </si>
  <si>
    <t>4:45</t>
  </si>
  <si>
    <t>8:45</t>
  </si>
  <si>
    <t>12:00</t>
  </si>
  <si>
    <t>14:00</t>
  </si>
  <si>
    <t>15:54</t>
  </si>
  <si>
    <t>15</t>
  </si>
  <si>
    <t>6:38</t>
  </si>
  <si>
    <t>10:38</t>
  </si>
  <si>
    <t>15:53</t>
  </si>
  <si>
    <t>17:53</t>
  </si>
  <si>
    <t>20:42</t>
  </si>
  <si>
    <t>5:06</t>
  </si>
  <si>
    <t>9:00</t>
  </si>
  <si>
    <t>12:52</t>
  </si>
  <si>
    <t>14:52</t>
  </si>
  <si>
    <t>16:50</t>
  </si>
  <si>
    <t>58</t>
  </si>
  <si>
    <t>4:27</t>
  </si>
  <si>
    <t>12:55</t>
  </si>
  <si>
    <t>16:55</t>
  </si>
  <si>
    <t>19:12</t>
  </si>
  <si>
    <t>6:27</t>
  </si>
  <si>
    <t>17</t>
  </si>
  <si>
    <t>5:00</t>
  </si>
  <si>
    <t>8:00</t>
  </si>
  <si>
    <t>15:00</t>
  </si>
  <si>
    <t>17:03</t>
  </si>
  <si>
    <t>03</t>
  </si>
  <si>
    <t>5:03</t>
  </si>
  <si>
    <t>8:03</t>
  </si>
  <si>
    <t>9:47</t>
  </si>
  <si>
    <t>12:47</t>
  </si>
  <si>
    <t>16:39</t>
  </si>
  <si>
    <t>3:10</t>
  </si>
  <si>
    <t>6:10</t>
  </si>
  <si>
    <t>9:54</t>
  </si>
  <si>
    <t>13:08</t>
  </si>
  <si>
    <t>15:07</t>
  </si>
  <si>
    <t>10</t>
  </si>
  <si>
    <t>4:24</t>
  </si>
  <si>
    <t>6:24</t>
  </si>
  <si>
    <t>19:20</t>
  </si>
  <si>
    <t>07</t>
  </si>
  <si>
    <t>16</t>
  </si>
  <si>
    <t>53</t>
  </si>
  <si>
    <t>04</t>
  </si>
  <si>
    <t>50</t>
  </si>
  <si>
    <t>57</t>
  </si>
  <si>
    <t>Oubli de tenue</t>
  </si>
  <si>
    <t>09</t>
  </si>
  <si>
    <t>11</t>
  </si>
  <si>
    <t>19</t>
  </si>
  <si>
    <t>43</t>
  </si>
  <si>
    <t>12</t>
  </si>
  <si>
    <t>47</t>
  </si>
  <si>
    <t>A changé d'établissement</t>
  </si>
  <si>
    <t>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</si>
</sst>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4"/>
      <color rgb="FF00B05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2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 applyAlignment="1">
      <alignment horizontal="centerContinuous" vertical="center"/>
    </xf>
    <xf numFmtId="14" fontId="0" fillId="0" borderId="0" xfId="0" applyNumberFormat="1"/>
    <xf numFmtId="9" fontId="0" fillId="0" borderId="11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1" fontId="0" fillId="0" borderId="16" xfId="0" applyNumberFormat="1" applyBorder="1"/>
    <xf numFmtId="1" fontId="0" fillId="0" borderId="0" xfId="0" applyNumberFormat="1" applyBorder="1"/>
    <xf numFmtId="49" fontId="0" fillId="0" borderId="18" xfId="0" applyNumberFormat="1" applyBorder="1" applyAlignment="1">
      <alignment horizontal="left"/>
    </xf>
    <xf numFmtId="49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2" borderId="23" xfId="0" applyFont="1" applyFill="1" applyBorder="1"/>
    <xf numFmtId="0" fontId="2" fillId="2" borderId="17" xfId="0" applyFont="1" applyFill="1" applyBorder="1"/>
    <xf numFmtId="0" fontId="2" fillId="0" borderId="15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left"/>
    </xf>
    <xf numFmtId="0" fontId="0" fillId="0" borderId="25" xfId="0" applyBorder="1" applyAlignment="1">
      <alignment wrapText="1"/>
    </xf>
    <xf numFmtId="0" fontId="0" fillId="0" borderId="21" xfId="0" applyBorder="1"/>
    <xf numFmtId="0" fontId="6" fillId="0" borderId="0" xfId="0" applyFont="1"/>
    <xf numFmtId="0" fontId="0" fillId="3" borderId="0" xfId="0" applyFill="1"/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0" fillId="0" borderId="44" xfId="0" applyNumberFormat="1" applyBorder="1" applyAlignment="1">
      <alignment horizontal="center" vertical="center"/>
    </xf>
    <xf numFmtId="49" fontId="0" fillId="0" borderId="49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4" xfId="0" applyBorder="1"/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9" fontId="2" fillId="2" borderId="33" xfId="0" applyNumberFormat="1" applyFont="1" applyFill="1" applyBorder="1" applyAlignment="1">
      <alignment horizontal="center"/>
    </xf>
    <xf numFmtId="9" fontId="2" fillId="2" borderId="8" xfId="0" applyNumberFormat="1" applyFont="1" applyFill="1" applyBorder="1" applyAlignment="1">
      <alignment horizontal="center"/>
    </xf>
    <xf numFmtId="9" fontId="2" fillId="2" borderId="9" xfId="0" applyNumberFormat="1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9" fontId="2" fillId="2" borderId="21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11" fillId="2" borderId="19" xfId="0" applyNumberFormat="1" applyFont="1" applyFill="1" applyBorder="1" applyAlignment="1">
      <alignment horizontal="center" vertical="center"/>
    </xf>
    <xf numFmtId="2" fontId="11" fillId="2" borderId="20" xfId="0" applyNumberFormat="1" applyFont="1" applyFill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165" fontId="9" fillId="0" borderId="45" xfId="0" applyNumberFormat="1" applyFont="1" applyBorder="1" applyAlignment="1">
      <alignment horizontal="center" vertical="center"/>
    </xf>
    <xf numFmtId="165" fontId="9" fillId="0" borderId="50" xfId="0" applyNumberFormat="1" applyFont="1" applyBorder="1" applyAlignment="1">
      <alignment horizontal="center" vertical="center"/>
    </xf>
    <xf numFmtId="164" fontId="10" fillId="0" borderId="51" xfId="0" applyNumberFormat="1" applyFont="1" applyBorder="1" applyAlignment="1">
      <alignment horizontal="center" vertical="center"/>
    </xf>
    <xf numFmtId="164" fontId="10" fillId="0" borderId="30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2" fontId="9" fillId="0" borderId="56" xfId="0" applyNumberFormat="1" applyFont="1" applyBorder="1" applyAlignment="1">
      <alignment horizontal="center" vertical="center"/>
    </xf>
    <xf numFmtId="164" fontId="11" fillId="2" borderId="40" xfId="0" applyNumberFormat="1" applyFont="1" applyFill="1" applyBorder="1" applyAlignment="1">
      <alignment horizontal="center" vertical="center"/>
    </xf>
    <xf numFmtId="164" fontId="11" fillId="2" borderId="54" xfId="0" applyNumberFormat="1" applyFont="1" applyFill="1" applyBorder="1" applyAlignment="1">
      <alignment horizontal="center" vertical="center"/>
    </xf>
    <xf numFmtId="164" fontId="11" fillId="2" borderId="62" xfId="0" applyNumberFormat="1" applyFont="1" applyFill="1" applyBorder="1" applyAlignment="1">
      <alignment horizontal="center" vertical="center"/>
    </xf>
    <xf numFmtId="164" fontId="11" fillId="2" borderId="42" xfId="0" applyNumberFormat="1" applyFont="1" applyFill="1" applyBorder="1" applyAlignment="1">
      <alignment horizontal="center" vertical="center"/>
    </xf>
    <xf numFmtId="2" fontId="11" fillId="2" borderId="57" xfId="0" applyNumberFormat="1" applyFont="1" applyFill="1" applyBorder="1" applyAlignment="1">
      <alignment horizontal="center" vertical="center"/>
    </xf>
    <xf numFmtId="2" fontId="11" fillId="2" borderId="58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49" fontId="0" fillId="0" borderId="54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164" fontId="10" fillId="0" borderId="46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164" fontId="11" fillId="2" borderId="47" xfId="0" applyNumberFormat="1" applyFont="1" applyFill="1" applyBorder="1" applyAlignment="1">
      <alignment horizontal="center" vertical="center"/>
    </xf>
    <xf numFmtId="164" fontId="11" fillId="2" borderId="38" xfId="0" applyNumberFormat="1" applyFont="1" applyFill="1" applyBorder="1" applyAlignment="1">
      <alignment horizontal="center" vertical="center"/>
    </xf>
    <xf numFmtId="164" fontId="11" fillId="2" borderId="46" xfId="0" applyNumberFormat="1" applyFont="1" applyFill="1" applyBorder="1" applyAlignment="1">
      <alignment horizontal="center" vertical="center"/>
    </xf>
    <xf numFmtId="164" fontId="11" fillId="2" borderId="44" xfId="0" applyNumberFormat="1" applyFont="1" applyFill="1" applyBorder="1" applyAlignment="1">
      <alignment horizontal="center" vertical="center"/>
    </xf>
    <xf numFmtId="2" fontId="11" fillId="2" borderId="24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164" fontId="12" fillId="2" borderId="35" xfId="0" applyNumberFormat="1" applyFont="1" applyFill="1" applyBorder="1" applyAlignment="1">
      <alignment horizontal="center"/>
    </xf>
    <xf numFmtId="164" fontId="12" fillId="2" borderId="59" xfId="0" applyNumberFormat="1" applyFont="1" applyFill="1" applyBorder="1" applyAlignment="1">
      <alignment horizontal="center"/>
    </xf>
    <xf numFmtId="2" fontId="12" fillId="2" borderId="25" xfId="0" applyNumberFormat="1" applyFont="1" applyFill="1" applyBorder="1" applyAlignment="1">
      <alignment horizontal="center"/>
    </xf>
    <xf numFmtId="2" fontId="12" fillId="2" borderId="27" xfId="0" applyNumberFormat="1" applyFont="1" applyFill="1" applyBorder="1" applyAlignment="1">
      <alignment horizontal="center"/>
    </xf>
    <xf numFmtId="0" fontId="7" fillId="0" borderId="60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5" fontId="4" fillId="0" borderId="26" xfId="0" applyNumberFormat="1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9" fontId="0" fillId="2" borderId="21" xfId="0" applyNumberFormat="1" applyFill="1" applyBorder="1" applyAlignment="1">
      <alignment horizontal="center"/>
    </xf>
    <xf numFmtId="9" fontId="0" fillId="2" borderId="8" xfId="0" applyNumberFormat="1" applyFill="1" applyBorder="1" applyAlignment="1">
      <alignment horizontal="center"/>
    </xf>
    <xf numFmtId="9" fontId="0" fillId="2" borderId="9" xfId="0" applyNumberFormat="1" applyFill="1" applyBorder="1" applyAlignment="1">
      <alignment horizont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7" fillId="0" borderId="37" xfId="0" applyFont="1" applyBorder="1"/>
    <xf numFmtId="0" fontId="7" fillId="0" borderId="38" xfId="0" applyFont="1" applyBorder="1"/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164" fontId="2" fillId="0" borderId="15" xfId="0" applyNumberFormat="1" applyFont="1" applyBorder="1"/>
    <xf numFmtId="164" fontId="0" fillId="0" borderId="2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164" fontId="0" fillId="0" borderId="4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2" fillId="2" borderId="23" xfId="0" applyNumberFormat="1" applyFont="1" applyFill="1" applyBorder="1"/>
    <xf numFmtId="164" fontId="2" fillId="2" borderId="1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64" fontId="2" fillId="2" borderId="50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49" fontId="2" fillId="4" borderId="13" xfId="0" applyNumberFormat="1" applyFont="1" applyFill="1" applyBorder="1" applyAlignment="1">
      <alignment horizontal="left"/>
    </xf>
    <xf numFmtId="164" fontId="0" fillId="4" borderId="24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/>
    </xf>
    <xf numFmtId="0" fontId="0" fillId="5" borderId="0" xfId="0" applyFill="1"/>
    <xf numFmtId="0" fontId="2" fillId="5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A'!$C$4:$Q$4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A'!$C$7:$Q$7</c:f>
              <c:numCache>
                <c:formatCode>0%</c:formatCode>
                <c:ptCount val="15"/>
                <c:pt idx="0">
                  <c:v>0.76190476190476197</c:v>
                </c:pt>
                <c:pt idx="3">
                  <c:v>0.78431372549019618</c:v>
                </c:pt>
                <c:pt idx="6">
                  <c:v>0.88888888888888884</c:v>
                </c:pt>
                <c:pt idx="9">
                  <c:v>0.95238095238095244</c:v>
                </c:pt>
                <c:pt idx="12">
                  <c:v>0.86021505376344087</c:v>
                </c:pt>
              </c:numCache>
            </c:numRef>
          </c:val>
        </c:ser>
        <c:marker val="1"/>
        <c:axId val="46523904"/>
        <c:axId val="46525440"/>
      </c:lineChart>
      <c:catAx>
        <c:axId val="46523904"/>
        <c:scaling>
          <c:orientation val="minMax"/>
        </c:scaling>
        <c:axPos val="b"/>
        <c:numFmt formatCode="General" sourceLinked="1"/>
        <c:majorTickMark val="none"/>
        <c:tickLblPos val="nextTo"/>
        <c:crossAx val="46525440"/>
        <c:crosses val="autoZero"/>
        <c:auto val="1"/>
        <c:lblAlgn val="ctr"/>
        <c:lblOffset val="100"/>
      </c:catAx>
      <c:valAx>
        <c:axId val="465254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46523904"/>
        <c:crosses val="autoZero"/>
        <c:crossBetween val="between"/>
      </c:valAx>
    </c:plotArea>
    <c:plotVisOnly val="1"/>
    <c:dispBlanksAs val="span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'Malaury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'Malaury C'!$C$12:$Q$12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505664"/>
        <c:axId val="55507200"/>
      </c:lineChart>
      <c:catAx>
        <c:axId val="55505664"/>
        <c:scaling>
          <c:orientation val="minMax"/>
        </c:scaling>
        <c:axPos val="b"/>
        <c:numFmt formatCode="General" sourceLinked="1"/>
        <c:majorTickMark val="none"/>
        <c:tickLblPos val="nextTo"/>
        <c:crossAx val="55507200"/>
        <c:crosses val="autoZero"/>
        <c:auto val="1"/>
        <c:lblAlgn val="ctr"/>
        <c:lblOffset val="100"/>
      </c:catAx>
      <c:valAx>
        <c:axId val="5550720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505664"/>
        <c:crosses val="autoZero"/>
        <c:crossBetween val="between"/>
      </c:valAx>
    </c:plotArea>
    <c:plotVisOnly val="1"/>
    <c:dispBlanksAs val="span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'Malaury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'Malaury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551872"/>
        <c:axId val="55553408"/>
      </c:lineChart>
      <c:catAx>
        <c:axId val="55551872"/>
        <c:scaling>
          <c:orientation val="minMax"/>
        </c:scaling>
        <c:axPos val="b"/>
        <c:numFmt formatCode="General" sourceLinked="1"/>
        <c:majorTickMark val="none"/>
        <c:tickLblPos val="nextTo"/>
        <c:crossAx val="55553408"/>
        <c:crosses val="autoZero"/>
        <c:auto val="1"/>
        <c:lblAlgn val="ctr"/>
        <c:lblOffset val="100"/>
      </c:catAx>
      <c:valAx>
        <c:axId val="555534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551872"/>
        <c:crosses val="autoZero"/>
        <c:crossBetween val="between"/>
      </c:valAx>
    </c:plotArea>
    <c:plotVisOnly val="1"/>
    <c:dispBlanksAs val="span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'Malaury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('Malaury C'!$C$29:$Q$29,'Malaury C'!$C$34:$Q$34)</c:f>
              <c:numCache>
                <c:formatCode>0%</c:formatCode>
                <c:ptCount val="30"/>
                <c:pt idx="0">
                  <c:v>0.86538461538461542</c:v>
                </c:pt>
                <c:pt idx="3">
                  <c:v>0.95490716180371349</c:v>
                </c:pt>
                <c:pt idx="6">
                  <c:v>0.86538461538461542</c:v>
                </c:pt>
                <c:pt idx="9">
                  <c:v>0.89330024813895781</c:v>
                </c:pt>
                <c:pt idx="12">
                  <c:v>0.89330024813895781</c:v>
                </c:pt>
                <c:pt idx="15">
                  <c:v>0.83916083916083928</c:v>
                </c:pt>
                <c:pt idx="18">
                  <c:v>0.86538461538461542</c:v>
                </c:pt>
                <c:pt idx="21">
                  <c:v>0.86538461538461542</c:v>
                </c:pt>
                <c:pt idx="24">
                  <c:v>0.83916083916083928</c:v>
                </c:pt>
              </c:numCache>
            </c:numRef>
          </c:val>
        </c:ser>
        <c:marker val="1"/>
        <c:axId val="55380992"/>
        <c:axId val="55411456"/>
      </c:lineChart>
      <c:catAx>
        <c:axId val="55380992"/>
        <c:scaling>
          <c:orientation val="minMax"/>
        </c:scaling>
        <c:delete val="1"/>
        <c:axPos val="b"/>
        <c:majorTickMark val="none"/>
        <c:tickLblPos val="none"/>
        <c:crossAx val="55411456"/>
        <c:crosses val="autoZero"/>
        <c:auto val="1"/>
        <c:lblAlgn val="ctr"/>
        <c:lblOffset val="100"/>
      </c:catAx>
      <c:valAx>
        <c:axId val="554114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380992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'Clément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'Clément C'!$C$7:$Q$7</c:f>
              <c:numCache>
                <c:formatCode>0%</c:formatCode>
                <c:ptCount val="15"/>
                <c:pt idx="0">
                  <c:v>0.77586206896551724</c:v>
                </c:pt>
                <c:pt idx="3">
                  <c:v>0.8035714285714286</c:v>
                </c:pt>
                <c:pt idx="6">
                  <c:v>0.9</c:v>
                </c:pt>
                <c:pt idx="9">
                  <c:v>0.83333333333333337</c:v>
                </c:pt>
                <c:pt idx="12">
                  <c:v>0.83333333333333337</c:v>
                </c:pt>
              </c:numCache>
            </c:numRef>
          </c:val>
        </c:ser>
        <c:marker val="1"/>
        <c:axId val="55636352"/>
        <c:axId val="55637888"/>
      </c:lineChart>
      <c:catAx>
        <c:axId val="55636352"/>
        <c:scaling>
          <c:orientation val="minMax"/>
        </c:scaling>
        <c:axPos val="b"/>
        <c:numFmt formatCode="General" sourceLinked="1"/>
        <c:majorTickMark val="none"/>
        <c:tickLblPos val="nextTo"/>
        <c:crossAx val="55637888"/>
        <c:crosses val="autoZero"/>
        <c:auto val="1"/>
        <c:lblAlgn val="ctr"/>
        <c:lblOffset val="100"/>
      </c:catAx>
      <c:valAx>
        <c:axId val="556378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636352"/>
        <c:crosses val="autoZero"/>
        <c:crossBetween val="between"/>
      </c:valAx>
    </c:plotArea>
    <c:plotVisOnly val="1"/>
    <c:dispBlanksAs val="span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'Clément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'Clément C'!$C$12:$Q$12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666176"/>
        <c:axId val="55667712"/>
      </c:lineChart>
      <c:catAx>
        <c:axId val="55666176"/>
        <c:scaling>
          <c:orientation val="minMax"/>
        </c:scaling>
        <c:axPos val="b"/>
        <c:numFmt formatCode="General" sourceLinked="1"/>
        <c:majorTickMark val="none"/>
        <c:tickLblPos val="nextTo"/>
        <c:crossAx val="55667712"/>
        <c:crosses val="autoZero"/>
        <c:auto val="1"/>
        <c:lblAlgn val="ctr"/>
        <c:lblOffset val="100"/>
      </c:catAx>
      <c:valAx>
        <c:axId val="556677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666176"/>
        <c:crosses val="autoZero"/>
        <c:crossBetween val="between"/>
      </c:valAx>
    </c:plotArea>
    <c:plotVisOnly val="1"/>
    <c:dispBlanksAs val="span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'Clément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'Clément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696000"/>
        <c:axId val="55701888"/>
      </c:lineChart>
      <c:catAx>
        <c:axId val="55696000"/>
        <c:scaling>
          <c:orientation val="minMax"/>
        </c:scaling>
        <c:axPos val="b"/>
        <c:numFmt formatCode="General" sourceLinked="1"/>
        <c:majorTickMark val="none"/>
        <c:tickLblPos val="nextTo"/>
        <c:crossAx val="55701888"/>
        <c:crosses val="autoZero"/>
        <c:auto val="1"/>
        <c:lblAlgn val="ctr"/>
        <c:lblOffset val="100"/>
      </c:catAx>
      <c:valAx>
        <c:axId val="557018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696000"/>
        <c:crosses val="autoZero"/>
        <c:crossBetween val="between"/>
      </c:valAx>
    </c:plotArea>
    <c:plotVisOnly val="1"/>
    <c:dispBlanksAs val="span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'Clément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('Clément C'!$C$29:$Q$29,'Clément C'!$C$34:$Q$34)</c:f>
              <c:numCache>
                <c:formatCode>0%</c:formatCode>
                <c:ptCount val="30"/>
                <c:pt idx="0">
                  <c:v>0.93750000000000011</c:v>
                </c:pt>
                <c:pt idx="3">
                  <c:v>0.77586206896551724</c:v>
                </c:pt>
                <c:pt idx="6">
                  <c:v>0.77586206896551724</c:v>
                </c:pt>
                <c:pt idx="9">
                  <c:v>0.72580645161290325</c:v>
                </c:pt>
                <c:pt idx="12">
                  <c:v>0.8035714285714286</c:v>
                </c:pt>
                <c:pt idx="15">
                  <c:v>0.8035714285714286</c:v>
                </c:pt>
                <c:pt idx="18">
                  <c:v>0.83333333333333337</c:v>
                </c:pt>
                <c:pt idx="21">
                  <c:v>0.93750000000000011</c:v>
                </c:pt>
                <c:pt idx="24">
                  <c:v>0.97826086956521741</c:v>
                </c:pt>
                <c:pt idx="27">
                  <c:v>0.97826086956521741</c:v>
                </c:pt>
              </c:numCache>
            </c:numRef>
          </c:val>
        </c:ser>
        <c:marker val="1"/>
        <c:axId val="55988224"/>
        <c:axId val="55989760"/>
      </c:lineChart>
      <c:catAx>
        <c:axId val="55988224"/>
        <c:scaling>
          <c:orientation val="minMax"/>
        </c:scaling>
        <c:delete val="1"/>
        <c:axPos val="b"/>
        <c:majorTickMark val="none"/>
        <c:tickLblPos val="none"/>
        <c:crossAx val="55989760"/>
        <c:crosses val="autoZero"/>
        <c:auto val="1"/>
        <c:lblAlgn val="ctr"/>
        <c:lblOffset val="100"/>
      </c:catAx>
      <c:valAx>
        <c:axId val="559897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988224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C'!$C$7:$Q$7</c:f>
              <c:numCache>
                <c:formatCode>0%</c:formatCode>
                <c:ptCount val="15"/>
                <c:pt idx="0">
                  <c:v>0.77419354838709675</c:v>
                </c:pt>
                <c:pt idx="3">
                  <c:v>0.68311195445920314</c:v>
                </c:pt>
                <c:pt idx="6">
                  <c:v>0.86021505376344087</c:v>
                </c:pt>
                <c:pt idx="9">
                  <c:v>0.86021505376344087</c:v>
                </c:pt>
                <c:pt idx="12">
                  <c:v>0.86021505376344087</c:v>
                </c:pt>
              </c:numCache>
            </c:numRef>
          </c:val>
        </c:ser>
        <c:marker val="1"/>
        <c:axId val="56030336"/>
        <c:axId val="56031872"/>
      </c:lineChart>
      <c:catAx>
        <c:axId val="56030336"/>
        <c:scaling>
          <c:orientation val="minMax"/>
        </c:scaling>
        <c:axPos val="b"/>
        <c:numFmt formatCode="General" sourceLinked="1"/>
        <c:majorTickMark val="none"/>
        <c:tickLblPos val="nextTo"/>
        <c:crossAx val="56031872"/>
        <c:crosses val="autoZero"/>
        <c:auto val="1"/>
        <c:lblAlgn val="ctr"/>
        <c:lblOffset val="100"/>
      </c:catAx>
      <c:valAx>
        <c:axId val="5603187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030336"/>
        <c:crosses val="autoZero"/>
        <c:crossBetween val="between"/>
      </c:valAx>
    </c:plotArea>
    <c:plotVisOnly val="1"/>
    <c:dispBlanksAs val="span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C'!$C$12:$Q$12</c:f>
              <c:numCache>
                <c:formatCode>0%</c:formatCode>
                <c:ptCount val="15"/>
                <c:pt idx="0">
                  <c:v>1.1059907834101381</c:v>
                </c:pt>
                <c:pt idx="3">
                  <c:v>1.055718475073314</c:v>
                </c:pt>
                <c:pt idx="6">
                  <c:v>1.055718475073314</c:v>
                </c:pt>
                <c:pt idx="9">
                  <c:v>1.1059907834101381</c:v>
                </c:pt>
                <c:pt idx="12">
                  <c:v>1.055718475073314</c:v>
                </c:pt>
              </c:numCache>
            </c:numRef>
          </c:val>
        </c:ser>
        <c:marker val="1"/>
        <c:axId val="56084736"/>
        <c:axId val="56164352"/>
      </c:lineChart>
      <c:catAx>
        <c:axId val="56084736"/>
        <c:scaling>
          <c:orientation val="minMax"/>
        </c:scaling>
        <c:axPos val="b"/>
        <c:numFmt formatCode="General" sourceLinked="1"/>
        <c:majorTickMark val="none"/>
        <c:tickLblPos val="nextTo"/>
        <c:crossAx val="56164352"/>
        <c:crosses val="autoZero"/>
        <c:auto val="1"/>
        <c:lblAlgn val="ctr"/>
        <c:lblOffset val="100"/>
      </c:catAx>
      <c:valAx>
        <c:axId val="5616435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084736"/>
        <c:crosses val="autoZero"/>
        <c:crossBetween val="between"/>
      </c:valAx>
    </c:plotArea>
    <c:plotVisOnly val="1"/>
    <c:dispBlanksAs val="span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171904"/>
        <c:axId val="56181888"/>
      </c:lineChart>
      <c:catAx>
        <c:axId val="56171904"/>
        <c:scaling>
          <c:orientation val="minMax"/>
        </c:scaling>
        <c:axPos val="b"/>
        <c:numFmt formatCode="General" sourceLinked="1"/>
        <c:majorTickMark val="none"/>
        <c:tickLblPos val="nextTo"/>
        <c:crossAx val="56181888"/>
        <c:crosses val="autoZero"/>
        <c:auto val="1"/>
        <c:lblAlgn val="ctr"/>
        <c:lblOffset val="100"/>
      </c:catAx>
      <c:valAx>
        <c:axId val="561818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171904"/>
        <c:crosses val="autoZero"/>
        <c:crossBetween val="between"/>
      </c:valAx>
    </c:plotArea>
    <c:plotVisOnly val="1"/>
    <c:dispBlanksAs val="span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A'!$C$9:$Q$9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A'!$C$12:$Q$12</c:f>
              <c:numCache>
                <c:formatCode>0%</c:formatCode>
                <c:ptCount val="15"/>
                <c:pt idx="0">
                  <c:v>1.0666666666666667</c:v>
                </c:pt>
                <c:pt idx="3">
                  <c:v>0.98765432098765438</c:v>
                </c:pt>
                <c:pt idx="6">
                  <c:v>1.0666666666666667</c:v>
                </c:pt>
                <c:pt idx="9">
                  <c:v>0.95238095238095244</c:v>
                </c:pt>
                <c:pt idx="12">
                  <c:v>0</c:v>
                </c:pt>
              </c:numCache>
            </c:numRef>
          </c:val>
        </c:ser>
        <c:marker val="1"/>
        <c:axId val="54569984"/>
        <c:axId val="54579968"/>
      </c:lineChart>
      <c:catAx>
        <c:axId val="54569984"/>
        <c:scaling>
          <c:orientation val="minMax"/>
        </c:scaling>
        <c:axPos val="b"/>
        <c:numFmt formatCode="General" sourceLinked="1"/>
        <c:majorTickMark val="none"/>
        <c:tickLblPos val="nextTo"/>
        <c:crossAx val="54579968"/>
        <c:crosses val="autoZero"/>
        <c:auto val="1"/>
        <c:lblAlgn val="ctr"/>
        <c:lblOffset val="100"/>
      </c:catAx>
      <c:valAx>
        <c:axId val="5457996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4569984"/>
        <c:crosses val="autoZero"/>
        <c:crossBetween val="between"/>
      </c:valAx>
    </c:plotArea>
    <c:plotVisOnly val="1"/>
    <c:dispBlanksAs val="span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'Adrien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('Adrien C'!$C$29:$Q$29,'Adrien C'!$C$34:$Q$34)</c:f>
              <c:numCache>
                <c:formatCode>0%</c:formatCode>
                <c:ptCount val="30"/>
                <c:pt idx="0">
                  <c:v>0.87644552647595864</c:v>
                </c:pt>
                <c:pt idx="3">
                  <c:v>0.84457478005865094</c:v>
                </c:pt>
                <c:pt idx="6">
                  <c:v>0.82949308755760376</c:v>
                </c:pt>
                <c:pt idx="9">
                  <c:v>0.80088987764182429</c:v>
                </c:pt>
                <c:pt idx="12">
                  <c:v>0.82949308755760376</c:v>
                </c:pt>
                <c:pt idx="15">
                  <c:v>1.2903225806451613</c:v>
                </c:pt>
                <c:pt idx="18">
                  <c:v>1.1612903225806452</c:v>
                </c:pt>
              </c:numCache>
            </c:numRef>
          </c:val>
        </c:ser>
        <c:marker val="1"/>
        <c:axId val="56197888"/>
        <c:axId val="56199424"/>
      </c:lineChart>
      <c:catAx>
        <c:axId val="56197888"/>
        <c:scaling>
          <c:orientation val="minMax"/>
        </c:scaling>
        <c:delete val="1"/>
        <c:axPos val="b"/>
        <c:majorTickMark val="none"/>
        <c:tickLblPos val="none"/>
        <c:crossAx val="56199424"/>
        <c:crosses val="autoZero"/>
        <c:auto val="1"/>
        <c:lblAlgn val="ctr"/>
        <c:lblOffset val="100"/>
      </c:catAx>
      <c:valAx>
        <c:axId val="5619942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197888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'Germain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'Germain C'!$C$7:$Q$7</c:f>
              <c:numCache>
                <c:formatCode>0%</c:formatCode>
                <c:ptCount val="15"/>
                <c:pt idx="0">
                  <c:v>0.77419354838709675</c:v>
                </c:pt>
                <c:pt idx="3">
                  <c:v>0.68311195445920314</c:v>
                </c:pt>
                <c:pt idx="6">
                  <c:v>0.86021505376344087</c:v>
                </c:pt>
                <c:pt idx="9">
                  <c:v>0.86021505376344087</c:v>
                </c:pt>
                <c:pt idx="12">
                  <c:v>0.86021505376344087</c:v>
                </c:pt>
              </c:numCache>
            </c:numRef>
          </c:val>
        </c:ser>
        <c:marker val="1"/>
        <c:axId val="56375168"/>
        <c:axId val="56376704"/>
      </c:lineChart>
      <c:catAx>
        <c:axId val="56375168"/>
        <c:scaling>
          <c:orientation val="minMax"/>
        </c:scaling>
        <c:axPos val="b"/>
        <c:numFmt formatCode="General" sourceLinked="1"/>
        <c:majorTickMark val="none"/>
        <c:tickLblPos val="nextTo"/>
        <c:crossAx val="56376704"/>
        <c:crosses val="autoZero"/>
        <c:auto val="1"/>
        <c:lblAlgn val="ctr"/>
        <c:lblOffset val="100"/>
      </c:catAx>
      <c:valAx>
        <c:axId val="5637670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375168"/>
        <c:crosses val="autoZero"/>
        <c:crossBetween val="between"/>
      </c:valAx>
    </c:plotArea>
    <c:plotVisOnly val="1"/>
    <c:dispBlanksAs val="span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'Germain C'!$C$9:$Q$9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'Germain C'!$C$12:$Q$12</c:f>
              <c:numCache>
                <c:formatCode>0%</c:formatCode>
                <c:ptCount val="15"/>
                <c:pt idx="0">
                  <c:v>1.055718475073314</c:v>
                </c:pt>
                <c:pt idx="3">
                  <c:v>1.0098176718092566</c:v>
                </c:pt>
                <c:pt idx="6">
                  <c:v>1.055718475073314</c:v>
                </c:pt>
                <c:pt idx="9">
                  <c:v>1.1059907834101381</c:v>
                </c:pt>
                <c:pt idx="12">
                  <c:v>1.055718475073314</c:v>
                </c:pt>
              </c:numCache>
            </c:numRef>
          </c:val>
        </c:ser>
        <c:marker val="1"/>
        <c:axId val="56388608"/>
        <c:axId val="56402688"/>
      </c:lineChart>
      <c:catAx>
        <c:axId val="56388608"/>
        <c:scaling>
          <c:orientation val="minMax"/>
        </c:scaling>
        <c:axPos val="b"/>
        <c:numFmt formatCode="General" sourceLinked="1"/>
        <c:majorTickMark val="none"/>
        <c:tickLblPos val="nextTo"/>
        <c:crossAx val="56402688"/>
        <c:crosses val="autoZero"/>
        <c:auto val="1"/>
        <c:lblAlgn val="ctr"/>
        <c:lblOffset val="100"/>
      </c:catAx>
      <c:valAx>
        <c:axId val="564026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388608"/>
        <c:crosses val="autoZero"/>
        <c:crossBetween val="between"/>
      </c:valAx>
    </c:plotArea>
    <c:plotVisOnly val="1"/>
    <c:dispBlanksAs val="span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'Germain C'!$C$14:$Q$14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'Germain C'!$C$17:$Q$17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230272"/>
        <c:axId val="56231808"/>
      </c:lineChart>
      <c:catAx>
        <c:axId val="56230272"/>
        <c:scaling>
          <c:orientation val="minMax"/>
        </c:scaling>
        <c:axPos val="b"/>
        <c:numFmt formatCode="General" sourceLinked="1"/>
        <c:majorTickMark val="none"/>
        <c:tickLblPos val="nextTo"/>
        <c:crossAx val="56231808"/>
        <c:crosses val="autoZero"/>
        <c:auto val="1"/>
        <c:lblAlgn val="ctr"/>
        <c:lblOffset val="100"/>
      </c:catAx>
      <c:valAx>
        <c:axId val="562318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230272"/>
        <c:crosses val="autoZero"/>
        <c:crossBetween val="between"/>
      </c:valAx>
    </c:plotArea>
    <c:plotVisOnly val="1"/>
    <c:dispBlanksAs val="span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'Germain C'!$B$29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('Germain C'!$C$29:$Q$29,'Germain C'!$C$34:$Q$34)</c:f>
              <c:numCache>
                <c:formatCode>0%</c:formatCode>
                <c:ptCount val="30"/>
                <c:pt idx="0">
                  <c:v>0.82949308755760376</c:v>
                </c:pt>
                <c:pt idx="3">
                  <c:v>0.82949308755760376</c:v>
                </c:pt>
                <c:pt idx="6">
                  <c:v>0.82949308755760376</c:v>
                </c:pt>
                <c:pt idx="9">
                  <c:v>0.80088987764182429</c:v>
                </c:pt>
                <c:pt idx="12">
                  <c:v>0.82949308755760376</c:v>
                </c:pt>
                <c:pt idx="15">
                  <c:v>0.82949308755760376</c:v>
                </c:pt>
                <c:pt idx="18">
                  <c:v>1.1059907834101381</c:v>
                </c:pt>
              </c:numCache>
            </c:numRef>
          </c:val>
        </c:ser>
        <c:marker val="1"/>
        <c:axId val="56260096"/>
        <c:axId val="56261632"/>
      </c:lineChart>
      <c:catAx>
        <c:axId val="56260096"/>
        <c:scaling>
          <c:orientation val="minMax"/>
        </c:scaling>
        <c:delete val="1"/>
        <c:axPos val="b"/>
        <c:majorTickMark val="none"/>
        <c:tickLblPos val="none"/>
        <c:crossAx val="56261632"/>
        <c:crosses val="autoZero"/>
        <c:auto val="1"/>
        <c:lblAlgn val="ctr"/>
        <c:lblOffset val="100"/>
      </c:catAx>
      <c:valAx>
        <c:axId val="5626163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260096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'Guillaume DS'!$C$4:$Q$4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'Guillaume DS'!$C$7:$Q$7</c:f>
              <c:numCache>
                <c:formatCode>0%</c:formatCode>
                <c:ptCount val="15"/>
                <c:pt idx="0">
                  <c:v>0.9</c:v>
                </c:pt>
                <c:pt idx="3">
                  <c:v>0.8727272727272728</c:v>
                </c:pt>
                <c:pt idx="6">
                  <c:v>0.84705882352941186</c:v>
                </c:pt>
                <c:pt idx="9">
                  <c:v>0.8727272727272728</c:v>
                </c:pt>
                <c:pt idx="12">
                  <c:v>0.8727272727272728</c:v>
                </c:pt>
              </c:numCache>
            </c:numRef>
          </c:val>
        </c:ser>
        <c:marker val="1"/>
        <c:axId val="56289920"/>
        <c:axId val="57442688"/>
      </c:lineChart>
      <c:catAx>
        <c:axId val="56289920"/>
        <c:scaling>
          <c:orientation val="minMax"/>
        </c:scaling>
        <c:axPos val="b"/>
        <c:numFmt formatCode="General" sourceLinked="1"/>
        <c:majorTickMark val="none"/>
        <c:tickLblPos val="nextTo"/>
        <c:crossAx val="57442688"/>
        <c:crosses val="autoZero"/>
        <c:auto val="1"/>
        <c:lblAlgn val="ctr"/>
        <c:lblOffset val="100"/>
      </c:catAx>
      <c:valAx>
        <c:axId val="574426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289920"/>
        <c:crosses val="autoZero"/>
        <c:crossBetween val="between"/>
      </c:valAx>
    </c:plotArea>
    <c:plotVisOnly val="1"/>
    <c:dispBlanksAs val="span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'Guillaume DS'!$C$9:$Q$9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'Guillaume DS'!$C$12:$Q$12</c:f>
              <c:numCache>
                <c:formatCode>0%</c:formatCode>
                <c:ptCount val="15"/>
                <c:pt idx="0">
                  <c:v>0.96</c:v>
                </c:pt>
                <c:pt idx="3">
                  <c:v>1.2521739130434784</c:v>
                </c:pt>
                <c:pt idx="6">
                  <c:v>1.1076923076923078</c:v>
                </c:pt>
                <c:pt idx="9">
                  <c:v>1.2000000000000002</c:v>
                </c:pt>
                <c:pt idx="12">
                  <c:v>1.1520000000000001</c:v>
                </c:pt>
              </c:numCache>
            </c:numRef>
          </c:val>
        </c:ser>
        <c:marker val="1"/>
        <c:axId val="57352192"/>
        <c:axId val="57353728"/>
      </c:lineChart>
      <c:catAx>
        <c:axId val="57352192"/>
        <c:scaling>
          <c:orientation val="minMax"/>
        </c:scaling>
        <c:axPos val="b"/>
        <c:numFmt formatCode="General" sourceLinked="1"/>
        <c:majorTickMark val="none"/>
        <c:tickLblPos val="nextTo"/>
        <c:crossAx val="57353728"/>
        <c:crosses val="autoZero"/>
        <c:auto val="1"/>
        <c:lblAlgn val="ctr"/>
        <c:lblOffset val="100"/>
      </c:catAx>
      <c:valAx>
        <c:axId val="5735372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352192"/>
        <c:crosses val="autoZero"/>
        <c:crossBetween val="between"/>
      </c:valAx>
    </c:plotArea>
    <c:plotVisOnly val="1"/>
    <c:dispBlanksAs val="span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'Guillaume DS'!$C$14:$Q$14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'Guillaume DS'!$C$17:$Q$17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382016"/>
        <c:axId val="57383552"/>
      </c:lineChart>
      <c:catAx>
        <c:axId val="57382016"/>
        <c:scaling>
          <c:orientation val="minMax"/>
        </c:scaling>
        <c:axPos val="b"/>
        <c:numFmt formatCode="General" sourceLinked="1"/>
        <c:majorTickMark val="none"/>
        <c:tickLblPos val="nextTo"/>
        <c:crossAx val="57383552"/>
        <c:crosses val="autoZero"/>
        <c:auto val="1"/>
        <c:lblAlgn val="ctr"/>
        <c:lblOffset val="100"/>
      </c:catAx>
      <c:valAx>
        <c:axId val="5738355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382016"/>
        <c:crosses val="autoZero"/>
        <c:crossBetween val="between"/>
      </c:valAx>
    </c:plotArea>
    <c:plotVisOnly val="1"/>
    <c:dispBlanksAs val="span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'Guillaume DS'!$B$29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('Guillaume DS'!$C$29:$Q$29,'Guillaume DS'!$C$34:$Q$34)</c:f>
              <c:numCache>
                <c:formatCode>0%</c:formatCode>
                <c:ptCount val="30"/>
                <c:pt idx="0">
                  <c:v>0.8727272727272728</c:v>
                </c:pt>
                <c:pt idx="3">
                  <c:v>0.9</c:v>
                </c:pt>
                <c:pt idx="6">
                  <c:v>0.9</c:v>
                </c:pt>
                <c:pt idx="9">
                  <c:v>0.96</c:v>
                </c:pt>
                <c:pt idx="12">
                  <c:v>0.8834355828220859</c:v>
                </c:pt>
                <c:pt idx="15">
                  <c:v>1.0666666666666667</c:v>
                </c:pt>
                <c:pt idx="18">
                  <c:v>1.3090909090909093</c:v>
                </c:pt>
                <c:pt idx="21">
                  <c:v>1.2000000000000002</c:v>
                </c:pt>
                <c:pt idx="24">
                  <c:v>0.99310344827586206</c:v>
                </c:pt>
              </c:numCache>
            </c:numRef>
          </c:val>
        </c:ser>
        <c:marker val="1"/>
        <c:axId val="57542912"/>
        <c:axId val="57544704"/>
      </c:lineChart>
      <c:catAx>
        <c:axId val="57542912"/>
        <c:scaling>
          <c:orientation val="minMax"/>
        </c:scaling>
        <c:delete val="1"/>
        <c:axPos val="b"/>
        <c:majorTickMark val="none"/>
        <c:tickLblPos val="none"/>
        <c:crossAx val="57544704"/>
        <c:crosses val="autoZero"/>
        <c:auto val="1"/>
        <c:lblAlgn val="ctr"/>
        <c:lblOffset val="100"/>
      </c:catAx>
      <c:valAx>
        <c:axId val="5754470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7542912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'Rodolphe DG'!$C$4:$Q$4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'Rodolphe DG'!$C$7:$Q$7</c:f>
              <c:numCache>
                <c:formatCode>0%</c:formatCode>
                <c:ptCount val="15"/>
                <c:pt idx="0">
                  <c:v>0.83333333333333337</c:v>
                </c:pt>
                <c:pt idx="3">
                  <c:v>0.88888888888888884</c:v>
                </c:pt>
                <c:pt idx="6">
                  <c:v>0.95238095238095244</c:v>
                </c:pt>
                <c:pt idx="9">
                  <c:v>0.88888888888888884</c:v>
                </c:pt>
                <c:pt idx="12">
                  <c:v>0.86021505376344087</c:v>
                </c:pt>
              </c:numCache>
            </c:numRef>
          </c:val>
        </c:ser>
        <c:marker val="1"/>
        <c:axId val="57875840"/>
        <c:axId val="57898112"/>
      </c:lineChart>
      <c:catAx>
        <c:axId val="57875840"/>
        <c:scaling>
          <c:orientation val="minMax"/>
        </c:scaling>
        <c:axPos val="b"/>
        <c:numFmt formatCode="General" sourceLinked="1"/>
        <c:majorTickMark val="none"/>
        <c:tickLblPos val="nextTo"/>
        <c:crossAx val="57898112"/>
        <c:crosses val="autoZero"/>
        <c:auto val="1"/>
        <c:lblAlgn val="ctr"/>
        <c:lblOffset val="100"/>
      </c:catAx>
      <c:valAx>
        <c:axId val="578981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875840"/>
        <c:crosses val="autoZero"/>
        <c:crossBetween val="between"/>
      </c:valAx>
    </c:plotArea>
    <c:plotVisOnly val="1"/>
    <c:dispBlanksAs val="span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A'!$C$14:$Q$14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A'!$C$17:$Q$17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46412160"/>
        <c:axId val="46413696"/>
      </c:lineChart>
      <c:catAx>
        <c:axId val="46412160"/>
        <c:scaling>
          <c:orientation val="minMax"/>
        </c:scaling>
        <c:axPos val="b"/>
        <c:numFmt formatCode="General" sourceLinked="1"/>
        <c:majorTickMark val="none"/>
        <c:tickLblPos val="nextTo"/>
        <c:crossAx val="46413696"/>
        <c:crosses val="autoZero"/>
        <c:auto val="1"/>
        <c:lblAlgn val="ctr"/>
        <c:lblOffset val="100"/>
      </c:catAx>
      <c:valAx>
        <c:axId val="464136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46412160"/>
        <c:crosses val="autoZero"/>
        <c:crossBetween val="between"/>
      </c:valAx>
    </c:plotArea>
    <c:plotVisOnly val="1"/>
    <c:dispBlanksAs val="span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'Rodolphe DG'!$C$9:$Q$9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'Rodolphe DG'!$C$12:$Q$12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922304"/>
        <c:axId val="57923840"/>
      </c:lineChart>
      <c:catAx>
        <c:axId val="57922304"/>
        <c:scaling>
          <c:orientation val="minMax"/>
        </c:scaling>
        <c:axPos val="b"/>
        <c:numFmt formatCode="General" sourceLinked="1"/>
        <c:majorTickMark val="none"/>
        <c:tickLblPos val="nextTo"/>
        <c:crossAx val="57923840"/>
        <c:crosses val="autoZero"/>
        <c:auto val="1"/>
        <c:lblAlgn val="ctr"/>
        <c:lblOffset val="100"/>
      </c:catAx>
      <c:valAx>
        <c:axId val="579238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922304"/>
        <c:crosses val="autoZero"/>
        <c:crossBetween val="between"/>
      </c:valAx>
    </c:plotArea>
    <c:plotVisOnly val="1"/>
    <c:dispBlanksAs val="span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'Rodolphe DG'!$C$14:$Q$14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'Rodolphe DG'!$C$17:$Q$17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7939840"/>
        <c:axId val="57941376"/>
      </c:lineChart>
      <c:catAx>
        <c:axId val="57939840"/>
        <c:scaling>
          <c:orientation val="minMax"/>
        </c:scaling>
        <c:axPos val="b"/>
        <c:numFmt formatCode="General" sourceLinked="1"/>
        <c:majorTickMark val="none"/>
        <c:tickLblPos val="nextTo"/>
        <c:crossAx val="57941376"/>
        <c:crosses val="autoZero"/>
        <c:auto val="1"/>
        <c:lblAlgn val="ctr"/>
        <c:lblOffset val="100"/>
      </c:catAx>
      <c:valAx>
        <c:axId val="5794137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7939840"/>
        <c:crosses val="autoZero"/>
        <c:crossBetween val="between"/>
      </c:valAx>
    </c:plotArea>
    <c:plotVisOnly val="1"/>
    <c:dispBlanksAs val="span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'Rodolphe DG'!$B$29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('Rodolphe DG'!$C$29:$Q$29,'Rodolphe DG'!$C$34:$Q$34)</c:f>
              <c:numCache>
                <c:formatCode>0%</c:formatCode>
                <c:ptCount val="30"/>
                <c:pt idx="0">
                  <c:v>0.95238095238095244</c:v>
                </c:pt>
                <c:pt idx="3">
                  <c:v>0.88888888888888884</c:v>
                </c:pt>
                <c:pt idx="6">
                  <c:v>0.83333333333333337</c:v>
                </c:pt>
                <c:pt idx="9">
                  <c:v>0.83333333333333337</c:v>
                </c:pt>
                <c:pt idx="12">
                  <c:v>0.83333333333333337</c:v>
                </c:pt>
                <c:pt idx="15">
                  <c:v>1.2121212121212124</c:v>
                </c:pt>
                <c:pt idx="18">
                  <c:v>1.1594202898550725</c:v>
                </c:pt>
                <c:pt idx="21">
                  <c:v>1.2121212121212124</c:v>
                </c:pt>
                <c:pt idx="24">
                  <c:v>1.2121212121212124</c:v>
                </c:pt>
                <c:pt idx="27">
                  <c:v>1.1111111111111112</c:v>
                </c:pt>
              </c:numCache>
            </c:numRef>
          </c:val>
        </c:ser>
        <c:marker val="1"/>
        <c:axId val="57981952"/>
        <c:axId val="58012416"/>
      </c:lineChart>
      <c:catAx>
        <c:axId val="57981952"/>
        <c:scaling>
          <c:orientation val="minMax"/>
        </c:scaling>
        <c:delete val="1"/>
        <c:axPos val="b"/>
        <c:majorTickMark val="none"/>
        <c:tickLblPos val="none"/>
        <c:crossAx val="58012416"/>
        <c:crosses val="autoZero"/>
        <c:auto val="1"/>
        <c:lblAlgn val="ctr"/>
        <c:lblOffset val="100"/>
      </c:catAx>
      <c:valAx>
        <c:axId val="5801241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7981952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D'!$C$4:$Q$4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D'!$C$7:$Q$7</c:f>
              <c:numCache>
                <c:formatCode>0%</c:formatCode>
                <c:ptCount val="15"/>
                <c:pt idx="0">
                  <c:v>0.95238095238095233</c:v>
                </c:pt>
                <c:pt idx="3">
                  <c:v>1.0389610389610391</c:v>
                </c:pt>
                <c:pt idx="6">
                  <c:v>0.90225563909774442</c:v>
                </c:pt>
                <c:pt idx="9">
                  <c:v>0.81632653061224492</c:v>
                </c:pt>
                <c:pt idx="12">
                  <c:v>0.95238095238095233</c:v>
                </c:pt>
              </c:numCache>
            </c:numRef>
          </c:val>
        </c:ser>
        <c:marker val="1"/>
        <c:axId val="58081664"/>
        <c:axId val="58083200"/>
      </c:lineChart>
      <c:catAx>
        <c:axId val="58081664"/>
        <c:scaling>
          <c:orientation val="minMax"/>
        </c:scaling>
        <c:axPos val="b"/>
        <c:numFmt formatCode="General" sourceLinked="1"/>
        <c:majorTickMark val="none"/>
        <c:tickLblPos val="nextTo"/>
        <c:crossAx val="58083200"/>
        <c:crosses val="autoZero"/>
        <c:auto val="1"/>
        <c:lblAlgn val="ctr"/>
        <c:lblOffset val="100"/>
      </c:catAx>
      <c:valAx>
        <c:axId val="5808320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081664"/>
        <c:crosses val="autoZero"/>
        <c:crossBetween val="between"/>
      </c:valAx>
    </c:plotArea>
    <c:plotVisOnly val="1"/>
    <c:dispBlanksAs val="span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D'!$C$9:$Q$9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D'!$C$12:$Q$12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103296"/>
        <c:axId val="58104832"/>
      </c:lineChart>
      <c:catAx>
        <c:axId val="58103296"/>
        <c:scaling>
          <c:orientation val="minMax"/>
        </c:scaling>
        <c:axPos val="b"/>
        <c:numFmt formatCode="General" sourceLinked="1"/>
        <c:majorTickMark val="none"/>
        <c:tickLblPos val="nextTo"/>
        <c:crossAx val="58104832"/>
        <c:crosses val="autoZero"/>
        <c:auto val="1"/>
        <c:lblAlgn val="ctr"/>
        <c:lblOffset val="100"/>
      </c:catAx>
      <c:valAx>
        <c:axId val="5810483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103296"/>
        <c:crosses val="autoZero"/>
        <c:crossBetween val="between"/>
      </c:valAx>
    </c:plotArea>
    <c:plotVisOnly val="1"/>
    <c:dispBlanksAs val="span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'Adrien D'!$C$14:$Q$14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'Adrien D'!$C$17:$Q$17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129024"/>
        <c:axId val="58139008"/>
      </c:lineChart>
      <c:catAx>
        <c:axId val="58129024"/>
        <c:scaling>
          <c:orientation val="minMax"/>
        </c:scaling>
        <c:axPos val="b"/>
        <c:numFmt formatCode="General" sourceLinked="1"/>
        <c:majorTickMark val="none"/>
        <c:tickLblPos val="nextTo"/>
        <c:crossAx val="58139008"/>
        <c:crosses val="autoZero"/>
        <c:auto val="1"/>
        <c:lblAlgn val="ctr"/>
        <c:lblOffset val="100"/>
      </c:catAx>
      <c:valAx>
        <c:axId val="581390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129024"/>
        <c:crosses val="autoZero"/>
        <c:crossBetween val="between"/>
      </c:valAx>
    </c:plotArea>
    <c:plotVisOnly val="1"/>
    <c:dispBlanksAs val="span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'Adrien D'!$B$29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('Adrien D'!$C$29:$Q$29,'Adrien D'!$C$34:$Q$34)</c:f>
              <c:numCache>
                <c:formatCode>0%</c:formatCode>
                <c:ptCount val="30"/>
                <c:pt idx="0">
                  <c:v>0.95238095238095233</c:v>
                </c:pt>
                <c:pt idx="3">
                  <c:v>0.81632653061224492</c:v>
                </c:pt>
                <c:pt idx="6">
                  <c:v>0.77922077922077937</c:v>
                </c:pt>
                <c:pt idx="9">
                  <c:v>0.83623693379790942</c:v>
                </c:pt>
                <c:pt idx="12">
                  <c:v>0.95238095238095233</c:v>
                </c:pt>
                <c:pt idx="15">
                  <c:v>0.87912087912087922</c:v>
                </c:pt>
                <c:pt idx="18">
                  <c:v>0.87912087912087922</c:v>
                </c:pt>
                <c:pt idx="21">
                  <c:v>0.95238095238095233</c:v>
                </c:pt>
                <c:pt idx="24">
                  <c:v>0.97959183673469397</c:v>
                </c:pt>
                <c:pt idx="27">
                  <c:v>0.90225563909774442</c:v>
                </c:pt>
              </c:numCache>
            </c:numRef>
          </c:val>
        </c:ser>
        <c:marker val="1"/>
        <c:axId val="58171392"/>
        <c:axId val="58172928"/>
      </c:lineChart>
      <c:catAx>
        <c:axId val="58171392"/>
        <c:scaling>
          <c:orientation val="minMax"/>
        </c:scaling>
        <c:delete val="1"/>
        <c:axPos val="b"/>
        <c:majorTickMark val="none"/>
        <c:tickLblPos val="none"/>
        <c:crossAx val="58172928"/>
        <c:crosses val="autoZero"/>
        <c:auto val="1"/>
        <c:lblAlgn val="ctr"/>
        <c:lblOffset val="100"/>
      </c:catAx>
      <c:valAx>
        <c:axId val="5817292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8171392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'Thomas F'!$C$4:$Q$4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'Thomas F'!$C$7:$Q$7</c:f>
              <c:numCache>
                <c:formatCode>0%</c:formatCode>
                <c:ptCount val="15"/>
                <c:pt idx="0">
                  <c:v>0.92903225806451617</c:v>
                </c:pt>
                <c:pt idx="3">
                  <c:v>0.8</c:v>
                </c:pt>
                <c:pt idx="6">
                  <c:v>0.9</c:v>
                </c:pt>
                <c:pt idx="9">
                  <c:v>0.8727272727272728</c:v>
                </c:pt>
                <c:pt idx="12">
                  <c:v>0.84705882352941186</c:v>
                </c:pt>
              </c:numCache>
            </c:numRef>
          </c:val>
        </c:ser>
        <c:marker val="1"/>
        <c:axId val="58410112"/>
        <c:axId val="58411648"/>
      </c:lineChart>
      <c:catAx>
        <c:axId val="58410112"/>
        <c:scaling>
          <c:orientation val="minMax"/>
        </c:scaling>
        <c:axPos val="b"/>
        <c:numFmt formatCode="General" sourceLinked="1"/>
        <c:majorTickMark val="none"/>
        <c:tickLblPos val="nextTo"/>
        <c:crossAx val="58411648"/>
        <c:crosses val="autoZero"/>
        <c:auto val="1"/>
        <c:lblAlgn val="ctr"/>
        <c:lblOffset val="100"/>
      </c:catAx>
      <c:valAx>
        <c:axId val="5841164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410112"/>
        <c:crosses val="autoZero"/>
        <c:crossBetween val="between"/>
      </c:valAx>
    </c:plotArea>
    <c:plotVisOnly val="1"/>
    <c:dispBlanksAs val="span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'Thomas F'!$C$9:$Q$9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'Thomas F'!$C$12:$Q$12</c:f>
              <c:numCache>
                <c:formatCode>0%</c:formatCode>
                <c:ptCount val="15"/>
                <c:pt idx="0">
                  <c:v>1.0285714285714287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427648"/>
        <c:axId val="56107008"/>
      </c:lineChart>
      <c:catAx>
        <c:axId val="58427648"/>
        <c:scaling>
          <c:orientation val="minMax"/>
        </c:scaling>
        <c:axPos val="b"/>
        <c:numFmt formatCode="General" sourceLinked="1"/>
        <c:majorTickMark val="none"/>
        <c:tickLblPos val="nextTo"/>
        <c:crossAx val="56107008"/>
        <c:crosses val="autoZero"/>
        <c:auto val="1"/>
        <c:lblAlgn val="ctr"/>
        <c:lblOffset val="100"/>
      </c:catAx>
      <c:valAx>
        <c:axId val="561070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427648"/>
        <c:crosses val="autoZero"/>
        <c:crossBetween val="between"/>
      </c:valAx>
    </c:plotArea>
    <c:plotVisOnly val="1"/>
    <c:dispBlanksAs val="span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'Thomas F'!$C$14:$Q$14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'Thomas F'!$C$17:$Q$17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6114560"/>
        <c:axId val="56120448"/>
      </c:lineChart>
      <c:catAx>
        <c:axId val="56114560"/>
        <c:scaling>
          <c:orientation val="minMax"/>
        </c:scaling>
        <c:axPos val="b"/>
        <c:numFmt formatCode="General" sourceLinked="1"/>
        <c:majorTickMark val="none"/>
        <c:tickLblPos val="nextTo"/>
        <c:crossAx val="56120448"/>
        <c:crosses val="autoZero"/>
        <c:auto val="1"/>
        <c:lblAlgn val="ctr"/>
        <c:lblOffset val="100"/>
      </c:catAx>
      <c:valAx>
        <c:axId val="5612044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6114560"/>
        <c:crosses val="autoZero"/>
        <c:crossBetween val="between"/>
      </c:valAx>
    </c:plotArea>
    <c:plotVisOnly val="1"/>
    <c:dispBlanksAs val="span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'Clémence A'!$B$29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('Clémence A'!$C$29:$Q$29,'Clémence A'!$C$34:$Q$34)</c:f>
              <c:numCache>
                <c:formatCode>0%</c:formatCode>
                <c:ptCount val="30"/>
                <c:pt idx="0">
                  <c:v>0.80808080808080818</c:v>
                </c:pt>
                <c:pt idx="3">
                  <c:v>0.76190476190476197</c:v>
                </c:pt>
                <c:pt idx="6">
                  <c:v>0.78431372549019618</c:v>
                </c:pt>
                <c:pt idx="9">
                  <c:v>0.78431372549019618</c:v>
                </c:pt>
                <c:pt idx="12">
                  <c:v>0.83333333333333337</c:v>
                </c:pt>
                <c:pt idx="15">
                  <c:v>1.0256410256410258</c:v>
                </c:pt>
                <c:pt idx="18">
                  <c:v>1.2121212121212124</c:v>
                </c:pt>
                <c:pt idx="21">
                  <c:v>1.3333333333333333</c:v>
                </c:pt>
                <c:pt idx="24">
                  <c:v>1.1594202898550725</c:v>
                </c:pt>
              </c:numCache>
            </c:numRef>
          </c:val>
        </c:ser>
        <c:marker val="1"/>
        <c:axId val="46429696"/>
        <c:axId val="46431232"/>
      </c:lineChart>
      <c:catAx>
        <c:axId val="46429696"/>
        <c:scaling>
          <c:orientation val="minMax"/>
        </c:scaling>
        <c:delete val="1"/>
        <c:axPos val="b"/>
        <c:majorTickMark val="none"/>
        <c:tickLblPos val="none"/>
        <c:crossAx val="46431232"/>
        <c:crosses val="autoZero"/>
        <c:auto val="1"/>
        <c:lblAlgn val="ctr"/>
        <c:lblOffset val="100"/>
      </c:catAx>
      <c:valAx>
        <c:axId val="4643123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46429696"/>
        <c:crosses val="autoZero"/>
        <c:crossBetween val="between"/>
      </c:valAx>
    </c:plotArea>
    <c:plotVisOnly val="1"/>
    <c:dispBlanksAs val="span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'Thomas F'!$B$29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('Thomas F'!$C$29:$Q$29,'Thomas F'!$C$34:$Q$34)</c:f>
              <c:numCache>
                <c:formatCode>0%</c:formatCode>
                <c:ptCount val="30"/>
                <c:pt idx="0">
                  <c:v>0.92903225806451617</c:v>
                </c:pt>
                <c:pt idx="3">
                  <c:v>0.9</c:v>
                </c:pt>
                <c:pt idx="6">
                  <c:v>0.8727272727272728</c:v>
                </c:pt>
                <c:pt idx="9">
                  <c:v>0.9</c:v>
                </c:pt>
                <c:pt idx="12">
                  <c:v>0.8727272727272728</c:v>
                </c:pt>
                <c:pt idx="15">
                  <c:v>0.8727272727272728</c:v>
                </c:pt>
                <c:pt idx="18">
                  <c:v>1.0666666666666667</c:v>
                </c:pt>
                <c:pt idx="21">
                  <c:v>1.0666666666666667</c:v>
                </c:pt>
                <c:pt idx="24">
                  <c:v>1.1076923076923078</c:v>
                </c:pt>
                <c:pt idx="27">
                  <c:v>1.1520000000000001</c:v>
                </c:pt>
              </c:numCache>
            </c:numRef>
          </c:val>
        </c:ser>
        <c:marker val="1"/>
        <c:axId val="56140544"/>
        <c:axId val="56142080"/>
      </c:lineChart>
      <c:catAx>
        <c:axId val="56140544"/>
        <c:scaling>
          <c:orientation val="minMax"/>
        </c:scaling>
        <c:delete val="1"/>
        <c:axPos val="b"/>
        <c:majorTickMark val="none"/>
        <c:tickLblPos val="none"/>
        <c:crossAx val="56142080"/>
        <c:crosses val="autoZero"/>
        <c:auto val="1"/>
        <c:lblAlgn val="ctr"/>
        <c:lblOffset val="100"/>
      </c:catAx>
      <c:valAx>
        <c:axId val="5614208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140544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'Mélissa 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'Mélissa G'!$C$7:$Q$7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484608"/>
        <c:axId val="58486144"/>
      </c:lineChart>
      <c:catAx>
        <c:axId val="58484608"/>
        <c:scaling>
          <c:orientation val="minMax"/>
        </c:scaling>
        <c:axPos val="b"/>
        <c:numFmt formatCode="General" sourceLinked="1"/>
        <c:majorTickMark val="none"/>
        <c:tickLblPos val="nextTo"/>
        <c:crossAx val="58486144"/>
        <c:crosses val="autoZero"/>
        <c:auto val="1"/>
        <c:lblAlgn val="ctr"/>
        <c:lblOffset val="100"/>
      </c:catAx>
      <c:valAx>
        <c:axId val="5848614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484608"/>
        <c:crosses val="autoZero"/>
        <c:crossBetween val="between"/>
      </c:valAx>
    </c:plotArea>
    <c:plotVisOnly val="1"/>
    <c:dispBlanksAs val="span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'Mélissa 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'Mélissa G'!$C$12:$Q$12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919936"/>
        <c:axId val="58934016"/>
      </c:lineChart>
      <c:catAx>
        <c:axId val="58919936"/>
        <c:scaling>
          <c:orientation val="minMax"/>
        </c:scaling>
        <c:axPos val="b"/>
        <c:numFmt formatCode="General" sourceLinked="1"/>
        <c:majorTickMark val="none"/>
        <c:tickLblPos val="nextTo"/>
        <c:crossAx val="58934016"/>
        <c:crosses val="autoZero"/>
        <c:auto val="1"/>
        <c:lblAlgn val="ctr"/>
        <c:lblOffset val="100"/>
      </c:catAx>
      <c:valAx>
        <c:axId val="589340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919936"/>
        <c:crosses val="autoZero"/>
        <c:crossBetween val="between"/>
      </c:valAx>
    </c:plotArea>
    <c:plotVisOnly val="1"/>
    <c:dispBlanksAs val="span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'Mélissa 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'Mélissa 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950016"/>
        <c:axId val="58951552"/>
      </c:lineChart>
      <c:catAx>
        <c:axId val="58950016"/>
        <c:scaling>
          <c:orientation val="minMax"/>
        </c:scaling>
        <c:axPos val="b"/>
        <c:numFmt formatCode="General" sourceLinked="1"/>
        <c:majorTickMark val="none"/>
        <c:tickLblPos val="nextTo"/>
        <c:crossAx val="58951552"/>
        <c:crosses val="autoZero"/>
        <c:auto val="1"/>
        <c:lblAlgn val="ctr"/>
        <c:lblOffset val="100"/>
      </c:catAx>
      <c:valAx>
        <c:axId val="5895155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950016"/>
        <c:crosses val="autoZero"/>
        <c:crossBetween val="between"/>
      </c:valAx>
    </c:plotArea>
    <c:plotVisOnly val="1"/>
    <c:dispBlanksAs val="span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'Mélissa 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('Mélissa G'!$C$29:$Q$29,'Mélissa G'!$C$34:$Q$34)</c:f>
              <c:numCache>
                <c:formatCode>0%</c:formatCode>
                <c:ptCount val="30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4">
                  <c:v>0</c:v>
                </c:pt>
                <c:pt idx="27">
                  <c:v>0</c:v>
                </c:pt>
              </c:numCache>
            </c:numRef>
          </c:val>
        </c:ser>
        <c:marker val="1"/>
        <c:axId val="58979840"/>
        <c:axId val="58981376"/>
      </c:lineChart>
      <c:catAx>
        <c:axId val="58979840"/>
        <c:scaling>
          <c:orientation val="minMax"/>
        </c:scaling>
        <c:delete val="1"/>
        <c:axPos val="b"/>
        <c:majorTickMark val="none"/>
        <c:tickLblPos val="none"/>
        <c:crossAx val="58981376"/>
        <c:crosses val="autoZero"/>
        <c:auto val="1"/>
        <c:lblAlgn val="ctr"/>
        <c:lblOffset val="100"/>
      </c:catAx>
      <c:valAx>
        <c:axId val="5898137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8979840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'Florian 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'Florian G'!$C$7:$Q$7</c:f>
              <c:numCache>
                <c:formatCode>0%</c:formatCode>
                <c:ptCount val="15"/>
                <c:pt idx="0">
                  <c:v>0.85612366230677761</c:v>
                </c:pt>
                <c:pt idx="3">
                  <c:v>0.88669950738916259</c:v>
                </c:pt>
                <c:pt idx="6">
                  <c:v>0.85612366230677761</c:v>
                </c:pt>
                <c:pt idx="9">
                  <c:v>0.85612366230677761</c:v>
                </c:pt>
                <c:pt idx="12">
                  <c:v>0.99310344827586206</c:v>
                </c:pt>
              </c:numCache>
            </c:numRef>
          </c:val>
        </c:ser>
        <c:marker val="1"/>
        <c:axId val="59067008"/>
        <c:axId val="59105664"/>
      </c:lineChart>
      <c:catAx>
        <c:axId val="59067008"/>
        <c:scaling>
          <c:orientation val="minMax"/>
        </c:scaling>
        <c:axPos val="b"/>
        <c:numFmt formatCode="General" sourceLinked="1"/>
        <c:majorTickMark val="none"/>
        <c:tickLblPos val="nextTo"/>
        <c:crossAx val="59105664"/>
        <c:crosses val="autoZero"/>
        <c:auto val="1"/>
        <c:lblAlgn val="ctr"/>
        <c:lblOffset val="100"/>
      </c:catAx>
      <c:valAx>
        <c:axId val="5910566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067008"/>
        <c:crosses val="autoZero"/>
        <c:crossBetween val="between"/>
      </c:valAx>
    </c:plotArea>
    <c:plotVisOnly val="1"/>
    <c:dispBlanksAs val="span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'Florian 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'Florian G'!$C$12:$Q$12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125760"/>
        <c:axId val="59127296"/>
      </c:lineChart>
      <c:catAx>
        <c:axId val="59125760"/>
        <c:scaling>
          <c:orientation val="minMax"/>
        </c:scaling>
        <c:axPos val="b"/>
        <c:numFmt formatCode="General" sourceLinked="1"/>
        <c:majorTickMark val="none"/>
        <c:tickLblPos val="nextTo"/>
        <c:crossAx val="59127296"/>
        <c:crosses val="autoZero"/>
        <c:auto val="1"/>
        <c:lblAlgn val="ctr"/>
        <c:lblOffset val="100"/>
      </c:catAx>
      <c:valAx>
        <c:axId val="591272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125760"/>
        <c:crosses val="autoZero"/>
        <c:crossBetween val="between"/>
      </c:valAx>
    </c:plotArea>
    <c:plotVisOnly val="1"/>
    <c:dispBlanksAs val="span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'Florian 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'Florian 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167872"/>
        <c:axId val="59169408"/>
      </c:lineChart>
      <c:catAx>
        <c:axId val="59167872"/>
        <c:scaling>
          <c:orientation val="minMax"/>
        </c:scaling>
        <c:axPos val="b"/>
        <c:numFmt formatCode="General" sourceLinked="1"/>
        <c:majorTickMark val="none"/>
        <c:tickLblPos val="nextTo"/>
        <c:crossAx val="59169408"/>
        <c:crosses val="autoZero"/>
        <c:auto val="1"/>
        <c:lblAlgn val="ctr"/>
        <c:lblOffset val="100"/>
      </c:catAx>
      <c:valAx>
        <c:axId val="591694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167872"/>
        <c:crosses val="autoZero"/>
        <c:crossBetween val="between"/>
      </c:valAx>
    </c:plotArea>
    <c:plotVisOnly val="1"/>
    <c:dispBlanksAs val="span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'Florian 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('Florian G'!$C$29:$Q$29,'Florian G'!$C$34:$Q$34)</c:f>
              <c:numCache>
                <c:formatCode>0%</c:formatCode>
                <c:ptCount val="30"/>
                <c:pt idx="0">
                  <c:v>0.59113300492610832</c:v>
                </c:pt>
                <c:pt idx="3">
                  <c:v>0.91954022988505746</c:v>
                </c:pt>
                <c:pt idx="6">
                  <c:v>0.85612366230677761</c:v>
                </c:pt>
                <c:pt idx="9">
                  <c:v>0.91954022988505746</c:v>
                </c:pt>
                <c:pt idx="12">
                  <c:v>0.9549071618037136</c:v>
                </c:pt>
                <c:pt idx="15">
                  <c:v>0.99310344827586206</c:v>
                </c:pt>
              </c:numCache>
            </c:numRef>
          </c:val>
        </c:ser>
        <c:marker val="1"/>
        <c:axId val="59177216"/>
        <c:axId val="59191296"/>
      </c:lineChart>
      <c:catAx>
        <c:axId val="59177216"/>
        <c:scaling>
          <c:orientation val="minMax"/>
        </c:scaling>
        <c:delete val="1"/>
        <c:axPos val="b"/>
        <c:majorTickMark val="none"/>
        <c:tickLblPos val="none"/>
        <c:crossAx val="59191296"/>
        <c:crosses val="autoZero"/>
        <c:auto val="1"/>
        <c:lblAlgn val="ctr"/>
        <c:lblOffset val="100"/>
      </c:catAx>
      <c:valAx>
        <c:axId val="5919129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177216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'Pauline 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'Pauline G'!$C$7:$Q$7</c:f>
              <c:numCache>
                <c:formatCode>0%</c:formatCode>
                <c:ptCount val="15"/>
                <c:pt idx="0">
                  <c:v>1.0714285714285714</c:v>
                </c:pt>
                <c:pt idx="3">
                  <c:v>0.81632653061224492</c:v>
                </c:pt>
                <c:pt idx="6">
                  <c:v>0.97959183673469397</c:v>
                </c:pt>
                <c:pt idx="9">
                  <c:v>0.90225563909774442</c:v>
                </c:pt>
                <c:pt idx="12">
                  <c:v>0.92664092664092668</c:v>
                </c:pt>
              </c:numCache>
            </c:numRef>
          </c:val>
        </c:ser>
        <c:marker val="1"/>
        <c:axId val="59211136"/>
        <c:axId val="59393152"/>
      </c:lineChart>
      <c:catAx>
        <c:axId val="59211136"/>
        <c:scaling>
          <c:orientation val="minMax"/>
        </c:scaling>
        <c:axPos val="b"/>
        <c:numFmt formatCode="General" sourceLinked="1"/>
        <c:majorTickMark val="none"/>
        <c:tickLblPos val="nextTo"/>
        <c:crossAx val="59393152"/>
        <c:crosses val="autoZero"/>
        <c:auto val="1"/>
        <c:lblAlgn val="ctr"/>
        <c:lblOffset val="100"/>
      </c:catAx>
      <c:valAx>
        <c:axId val="5939315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211136"/>
        <c:crosses val="autoZero"/>
        <c:crossBetween val="between"/>
      </c:valAx>
    </c:plotArea>
    <c:plotVisOnly val="1"/>
    <c:dispBlanksAs val="span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'Inès B'!$C$4:$Q$4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'Inès B'!$C$7:$Q$7</c:f>
              <c:numCache>
                <c:formatCode>0%</c:formatCode>
                <c:ptCount val="15"/>
                <c:pt idx="0">
                  <c:v>0.92071611253196939</c:v>
                </c:pt>
                <c:pt idx="3">
                  <c:v>0.80267558528428107</c:v>
                </c:pt>
                <c:pt idx="6">
                  <c:v>0.89440993788819878</c:v>
                </c:pt>
                <c:pt idx="9">
                  <c:v>0.92071611253196939</c:v>
                </c:pt>
                <c:pt idx="12">
                  <c:v>0.84606345475910694</c:v>
                </c:pt>
              </c:numCache>
            </c:numRef>
          </c:val>
        </c:ser>
        <c:marker val="1"/>
        <c:axId val="46451712"/>
        <c:axId val="55202560"/>
      </c:lineChart>
      <c:catAx>
        <c:axId val="46451712"/>
        <c:scaling>
          <c:orientation val="minMax"/>
        </c:scaling>
        <c:axPos val="b"/>
        <c:numFmt formatCode="General" sourceLinked="1"/>
        <c:majorTickMark val="none"/>
        <c:tickLblPos val="nextTo"/>
        <c:crossAx val="55202560"/>
        <c:crosses val="autoZero"/>
        <c:auto val="1"/>
        <c:lblAlgn val="ctr"/>
        <c:lblOffset val="100"/>
      </c:catAx>
      <c:valAx>
        <c:axId val="552025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46451712"/>
        <c:crosses val="autoZero"/>
        <c:crossBetween val="between"/>
      </c:valAx>
    </c:plotArea>
    <c:plotVisOnly val="1"/>
    <c:dispBlanksAs val="span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'Pauline 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'Pauline G'!$C$12:$Q$12</c:f>
              <c:numCache>
                <c:formatCode>0%</c:formatCode>
                <c:ptCount val="15"/>
                <c:pt idx="0">
                  <c:v>1.0389610389610391</c:v>
                </c:pt>
                <c:pt idx="3">
                  <c:v>1.1428571428571428</c:v>
                </c:pt>
                <c:pt idx="6">
                  <c:v>1.1822660098522166</c:v>
                </c:pt>
                <c:pt idx="9">
                  <c:v>1.0714285714285714</c:v>
                </c:pt>
                <c:pt idx="12">
                  <c:v>0</c:v>
                </c:pt>
              </c:numCache>
            </c:numRef>
          </c:val>
        </c:ser>
        <c:marker val="1"/>
        <c:axId val="59413248"/>
        <c:axId val="59414784"/>
      </c:lineChart>
      <c:catAx>
        <c:axId val="59413248"/>
        <c:scaling>
          <c:orientation val="minMax"/>
        </c:scaling>
        <c:axPos val="b"/>
        <c:numFmt formatCode="General" sourceLinked="1"/>
        <c:majorTickMark val="none"/>
        <c:tickLblPos val="nextTo"/>
        <c:crossAx val="59414784"/>
        <c:crosses val="autoZero"/>
        <c:auto val="1"/>
        <c:lblAlgn val="ctr"/>
        <c:lblOffset val="100"/>
      </c:catAx>
      <c:valAx>
        <c:axId val="5941478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413248"/>
        <c:crosses val="autoZero"/>
        <c:crossBetween val="between"/>
      </c:valAx>
    </c:plotArea>
    <c:plotVisOnly val="1"/>
    <c:dispBlanksAs val="span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'Pauline 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'Pauline 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328384"/>
        <c:axId val="59329920"/>
      </c:lineChart>
      <c:catAx>
        <c:axId val="59328384"/>
        <c:scaling>
          <c:orientation val="minMax"/>
        </c:scaling>
        <c:axPos val="b"/>
        <c:numFmt formatCode="General" sourceLinked="1"/>
        <c:majorTickMark val="none"/>
        <c:tickLblPos val="nextTo"/>
        <c:crossAx val="59329920"/>
        <c:crosses val="autoZero"/>
        <c:auto val="1"/>
        <c:lblAlgn val="ctr"/>
        <c:lblOffset val="100"/>
      </c:catAx>
      <c:valAx>
        <c:axId val="5932992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328384"/>
        <c:crosses val="autoZero"/>
        <c:crossBetween val="between"/>
      </c:valAx>
    </c:plotArea>
    <c:plotVisOnly val="1"/>
    <c:dispBlanksAs val="span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'Pauline 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('Pauline G'!$C$29:$Q$29,'Pauline G'!$C$34:$Q$34)</c:f>
              <c:numCache>
                <c:formatCode>0%</c:formatCode>
                <c:ptCount val="30"/>
                <c:pt idx="0">
                  <c:v>1.1059907834101383</c:v>
                </c:pt>
                <c:pt idx="3">
                  <c:v>0.92664092664092668</c:v>
                </c:pt>
                <c:pt idx="6">
                  <c:v>0.81632653061224492</c:v>
                </c:pt>
                <c:pt idx="9">
                  <c:v>0.87912087912087922</c:v>
                </c:pt>
                <c:pt idx="12">
                  <c:v>0.87912087912087922</c:v>
                </c:pt>
                <c:pt idx="15">
                  <c:v>0.97959183673469397</c:v>
                </c:pt>
                <c:pt idx="18">
                  <c:v>0.90225563909774442</c:v>
                </c:pt>
                <c:pt idx="21">
                  <c:v>0.90225563909774442</c:v>
                </c:pt>
                <c:pt idx="24">
                  <c:v>0.92664092664092668</c:v>
                </c:pt>
                <c:pt idx="27">
                  <c:v>0.97959183673469397</c:v>
                </c:pt>
              </c:numCache>
            </c:numRef>
          </c:val>
        </c:ser>
        <c:marker val="1"/>
        <c:axId val="59337728"/>
        <c:axId val="59351808"/>
      </c:lineChart>
      <c:catAx>
        <c:axId val="59337728"/>
        <c:scaling>
          <c:orientation val="minMax"/>
        </c:scaling>
        <c:delete val="1"/>
        <c:axPos val="b"/>
        <c:majorTickMark val="none"/>
        <c:tickLblPos val="none"/>
        <c:crossAx val="59351808"/>
        <c:crosses val="autoZero"/>
        <c:auto val="1"/>
        <c:lblAlgn val="ctr"/>
        <c:lblOffset val="100"/>
      </c:catAx>
      <c:valAx>
        <c:axId val="5935180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337728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'Morgane G'!$C$4:$Q$4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'Morgane G'!$C$7:$Q$7</c:f>
              <c:numCache>
                <c:formatCode>0%</c:formatCode>
                <c:ptCount val="15"/>
                <c:pt idx="0">
                  <c:v>1.0557184750733137</c:v>
                </c:pt>
                <c:pt idx="3">
                  <c:v>1.0227272727272727</c:v>
                </c:pt>
                <c:pt idx="6">
                  <c:v>0.96256684491978628</c:v>
                </c:pt>
                <c:pt idx="9">
                  <c:v>0.93506493506493515</c:v>
                </c:pt>
                <c:pt idx="12">
                  <c:v>0.99173553719008278</c:v>
                </c:pt>
              </c:numCache>
            </c:numRef>
          </c:val>
        </c:ser>
        <c:marker val="1"/>
        <c:axId val="59580800"/>
        <c:axId val="59582336"/>
      </c:lineChart>
      <c:catAx>
        <c:axId val="59580800"/>
        <c:scaling>
          <c:orientation val="minMax"/>
        </c:scaling>
        <c:axPos val="b"/>
        <c:numFmt formatCode="General" sourceLinked="1"/>
        <c:majorTickMark val="none"/>
        <c:tickLblPos val="nextTo"/>
        <c:crossAx val="59582336"/>
        <c:crosses val="autoZero"/>
        <c:auto val="1"/>
        <c:lblAlgn val="ctr"/>
        <c:lblOffset val="100"/>
      </c:catAx>
      <c:valAx>
        <c:axId val="595823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580800"/>
        <c:crosses val="autoZero"/>
        <c:crossBetween val="between"/>
      </c:valAx>
    </c:plotArea>
    <c:plotVisOnly val="1"/>
    <c:dispBlanksAs val="span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'Morgane G'!$C$9:$Q$9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'Morgane G'!$C$12:$Q$12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610624"/>
        <c:axId val="59612160"/>
      </c:lineChart>
      <c:catAx>
        <c:axId val="59610624"/>
        <c:scaling>
          <c:orientation val="minMax"/>
        </c:scaling>
        <c:axPos val="b"/>
        <c:numFmt formatCode="General" sourceLinked="1"/>
        <c:majorTickMark val="none"/>
        <c:tickLblPos val="nextTo"/>
        <c:crossAx val="59612160"/>
        <c:crosses val="autoZero"/>
        <c:auto val="1"/>
        <c:lblAlgn val="ctr"/>
        <c:lblOffset val="100"/>
      </c:catAx>
      <c:valAx>
        <c:axId val="5961216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610624"/>
        <c:crosses val="autoZero"/>
        <c:crossBetween val="between"/>
      </c:valAx>
    </c:plotArea>
    <c:plotVisOnly val="1"/>
    <c:dispBlanksAs val="span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'Morgane G'!$C$14:$Q$14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'Morgane G'!$C$17:$Q$17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632256"/>
        <c:axId val="59642240"/>
      </c:lineChart>
      <c:catAx>
        <c:axId val="59632256"/>
        <c:scaling>
          <c:orientation val="minMax"/>
        </c:scaling>
        <c:axPos val="b"/>
        <c:numFmt formatCode="General" sourceLinked="1"/>
        <c:majorTickMark val="none"/>
        <c:tickLblPos val="nextTo"/>
        <c:crossAx val="59642240"/>
        <c:crosses val="autoZero"/>
        <c:auto val="1"/>
        <c:lblAlgn val="ctr"/>
        <c:lblOffset val="100"/>
      </c:catAx>
      <c:valAx>
        <c:axId val="5964224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632256"/>
        <c:crosses val="autoZero"/>
        <c:crossBetween val="between"/>
      </c:valAx>
    </c:plotArea>
    <c:plotVisOnly val="1"/>
    <c:dispBlanksAs val="span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'Morgane G'!$B$29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('Morgane G'!$C$29:$Q$29,'Morgane G'!$C$34:$Q$34)</c:f>
              <c:numCache>
                <c:formatCode>0%</c:formatCode>
                <c:ptCount val="30"/>
                <c:pt idx="0">
                  <c:v>1.0557184750733137</c:v>
                </c:pt>
                <c:pt idx="3">
                  <c:v>1.0557184750733137</c:v>
                </c:pt>
                <c:pt idx="6">
                  <c:v>1.0557184750733137</c:v>
                </c:pt>
                <c:pt idx="9">
                  <c:v>1.0227272727272727</c:v>
                </c:pt>
                <c:pt idx="12">
                  <c:v>0.99173553719008278</c:v>
                </c:pt>
                <c:pt idx="15">
                  <c:v>1.0557184750733137</c:v>
                </c:pt>
                <c:pt idx="18">
                  <c:v>0.96256684491978628</c:v>
                </c:pt>
              </c:numCache>
            </c:numRef>
          </c:val>
        </c:ser>
        <c:marker val="1"/>
        <c:axId val="59674624"/>
        <c:axId val="59676160"/>
      </c:lineChart>
      <c:catAx>
        <c:axId val="59674624"/>
        <c:scaling>
          <c:orientation val="minMax"/>
        </c:scaling>
        <c:delete val="1"/>
        <c:axPos val="b"/>
        <c:majorTickMark val="none"/>
        <c:tickLblPos val="none"/>
        <c:crossAx val="59676160"/>
        <c:crosses val="autoZero"/>
        <c:auto val="1"/>
        <c:lblAlgn val="ctr"/>
        <c:lblOffset val="100"/>
      </c:catAx>
      <c:valAx>
        <c:axId val="596761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674624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'Océane MD'!$C$4:$Q$4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'Océane MD'!$C$7:$Q$7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786368"/>
        <c:axId val="59787904"/>
      </c:lineChart>
      <c:catAx>
        <c:axId val="59786368"/>
        <c:scaling>
          <c:orientation val="minMax"/>
        </c:scaling>
        <c:axPos val="b"/>
        <c:numFmt formatCode="General" sourceLinked="1"/>
        <c:majorTickMark val="none"/>
        <c:tickLblPos val="nextTo"/>
        <c:crossAx val="59787904"/>
        <c:crosses val="autoZero"/>
        <c:auto val="1"/>
        <c:lblAlgn val="ctr"/>
        <c:lblOffset val="100"/>
      </c:catAx>
      <c:valAx>
        <c:axId val="5978790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786368"/>
        <c:crosses val="autoZero"/>
        <c:crossBetween val="between"/>
      </c:valAx>
    </c:plotArea>
    <c:plotVisOnly val="1"/>
    <c:dispBlanksAs val="span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'Océane MD'!$C$9:$Q$9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'Océane MD'!$C$12:$Q$12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836672"/>
        <c:axId val="59846656"/>
      </c:lineChart>
      <c:catAx>
        <c:axId val="59836672"/>
        <c:scaling>
          <c:orientation val="minMax"/>
        </c:scaling>
        <c:axPos val="b"/>
        <c:numFmt formatCode="General" sourceLinked="1"/>
        <c:majorTickMark val="none"/>
        <c:tickLblPos val="nextTo"/>
        <c:crossAx val="59846656"/>
        <c:crosses val="autoZero"/>
        <c:auto val="1"/>
        <c:lblAlgn val="ctr"/>
        <c:lblOffset val="100"/>
      </c:catAx>
      <c:valAx>
        <c:axId val="5984665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836672"/>
        <c:crosses val="autoZero"/>
        <c:crossBetween val="between"/>
      </c:valAx>
    </c:plotArea>
    <c:plotVisOnly val="1"/>
    <c:dispBlanksAs val="span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'Océane MD'!$C$14:$Q$14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'Océane MD'!$C$17:$Q$17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858304"/>
        <c:axId val="59876480"/>
      </c:lineChart>
      <c:catAx>
        <c:axId val="59858304"/>
        <c:scaling>
          <c:orientation val="minMax"/>
        </c:scaling>
        <c:axPos val="b"/>
        <c:numFmt formatCode="General" sourceLinked="1"/>
        <c:majorTickMark val="none"/>
        <c:tickLblPos val="nextTo"/>
        <c:crossAx val="59876480"/>
        <c:crosses val="autoZero"/>
        <c:auto val="1"/>
        <c:lblAlgn val="ctr"/>
        <c:lblOffset val="100"/>
      </c:catAx>
      <c:valAx>
        <c:axId val="5987648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858304"/>
        <c:crosses val="autoZero"/>
        <c:crossBetween val="between"/>
      </c:valAx>
    </c:plotArea>
    <c:plotVisOnly val="1"/>
    <c:dispBlanksAs val="span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'Inès B'!$C$9:$Q$9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'Inès B'!$C$12:$Q$12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5226752"/>
        <c:axId val="55228288"/>
      </c:lineChart>
      <c:catAx>
        <c:axId val="55226752"/>
        <c:scaling>
          <c:orientation val="minMax"/>
        </c:scaling>
        <c:axPos val="b"/>
        <c:numFmt formatCode="General" sourceLinked="1"/>
        <c:majorTickMark val="none"/>
        <c:tickLblPos val="nextTo"/>
        <c:crossAx val="55228288"/>
        <c:crosses val="autoZero"/>
        <c:auto val="1"/>
        <c:lblAlgn val="ctr"/>
        <c:lblOffset val="100"/>
      </c:catAx>
      <c:valAx>
        <c:axId val="5522828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226752"/>
        <c:crosses val="autoZero"/>
        <c:crossBetween val="between"/>
      </c:valAx>
    </c:plotArea>
    <c:plotVisOnly val="1"/>
    <c:dispBlanksAs val="span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'Océane MD'!$B$29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('Océane MD'!$C$29:$Q$29,'Océane MD'!$C$34:$Q$34)</c:f>
              <c:numCache>
                <c:formatCode>0%</c:formatCode>
                <c:ptCount val="30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4">
                  <c:v>0</c:v>
                </c:pt>
                <c:pt idx="27">
                  <c:v>0</c:v>
                </c:pt>
              </c:numCache>
            </c:numRef>
          </c:val>
        </c:ser>
        <c:marker val="1"/>
        <c:axId val="59441920"/>
        <c:axId val="59443456"/>
      </c:lineChart>
      <c:catAx>
        <c:axId val="59441920"/>
        <c:scaling>
          <c:orientation val="minMax"/>
        </c:scaling>
        <c:delete val="1"/>
        <c:axPos val="b"/>
        <c:majorTickMark val="none"/>
        <c:tickLblPos val="none"/>
        <c:crossAx val="59443456"/>
        <c:crosses val="autoZero"/>
        <c:auto val="1"/>
        <c:lblAlgn val="ctr"/>
        <c:lblOffset val="100"/>
      </c:catAx>
      <c:valAx>
        <c:axId val="594434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441920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'Aliséa M'!$C$4:$Q$4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'Aliséa M'!$C$7:$Q$7</c:f>
              <c:numCache>
                <c:formatCode>0%</c:formatCode>
                <c:ptCount val="15"/>
                <c:pt idx="0">
                  <c:v>1.0098176718092566</c:v>
                </c:pt>
                <c:pt idx="3">
                  <c:v>0.80267558528428107</c:v>
                </c:pt>
                <c:pt idx="6">
                  <c:v>0.86956521739130432</c:v>
                </c:pt>
                <c:pt idx="9">
                  <c:v>0.78260869565217395</c:v>
                </c:pt>
                <c:pt idx="12">
                  <c:v>0.94861660079051391</c:v>
                </c:pt>
              </c:numCache>
            </c:numRef>
          </c:val>
        </c:ser>
        <c:marker val="1"/>
        <c:axId val="58230656"/>
        <c:axId val="58232192"/>
      </c:lineChart>
      <c:catAx>
        <c:axId val="58230656"/>
        <c:scaling>
          <c:orientation val="minMax"/>
        </c:scaling>
        <c:axPos val="b"/>
        <c:numFmt formatCode="General" sourceLinked="1"/>
        <c:majorTickMark val="none"/>
        <c:tickLblPos val="nextTo"/>
        <c:crossAx val="58232192"/>
        <c:crosses val="autoZero"/>
        <c:auto val="1"/>
        <c:lblAlgn val="ctr"/>
        <c:lblOffset val="100"/>
      </c:catAx>
      <c:valAx>
        <c:axId val="5823219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230656"/>
        <c:crosses val="autoZero"/>
        <c:crossBetween val="between"/>
      </c:valAx>
    </c:plotArea>
    <c:plotVisOnly val="1"/>
    <c:dispBlanksAs val="span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'Aliséa M'!$C$9:$Q$9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'Aliséa M'!$C$12:$Q$12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8244480"/>
        <c:axId val="59454592"/>
      </c:lineChart>
      <c:catAx>
        <c:axId val="58244480"/>
        <c:scaling>
          <c:orientation val="minMax"/>
        </c:scaling>
        <c:axPos val="b"/>
        <c:numFmt formatCode="General" sourceLinked="1"/>
        <c:majorTickMark val="none"/>
        <c:tickLblPos val="nextTo"/>
        <c:crossAx val="59454592"/>
        <c:crosses val="autoZero"/>
        <c:auto val="1"/>
        <c:lblAlgn val="ctr"/>
        <c:lblOffset val="100"/>
      </c:catAx>
      <c:valAx>
        <c:axId val="5945459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244480"/>
        <c:crosses val="autoZero"/>
        <c:crossBetween val="between"/>
      </c:valAx>
    </c:plotArea>
    <c:plotVisOnly val="1"/>
    <c:dispBlanksAs val="span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'Aliséa M'!$C$14:$Q$14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'Aliséa M'!$C$17:$Q$17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59491072"/>
        <c:axId val="59492608"/>
      </c:lineChart>
      <c:catAx>
        <c:axId val="59491072"/>
        <c:scaling>
          <c:orientation val="minMax"/>
        </c:scaling>
        <c:axPos val="b"/>
        <c:numFmt formatCode="General" sourceLinked="1"/>
        <c:majorTickMark val="none"/>
        <c:tickLblPos val="nextTo"/>
        <c:crossAx val="59492608"/>
        <c:crosses val="autoZero"/>
        <c:auto val="1"/>
        <c:lblAlgn val="ctr"/>
        <c:lblOffset val="100"/>
      </c:catAx>
      <c:valAx>
        <c:axId val="594926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9491072"/>
        <c:crosses val="autoZero"/>
        <c:crossBetween val="between"/>
      </c:valAx>
    </c:plotArea>
    <c:plotVisOnly val="1"/>
    <c:dispBlanksAs val="span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'Aliséa M'!$B$29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('Aliséa M'!$C$29:$Q$29,'Aliséa M'!$C$34:$Q$34)</c:f>
              <c:numCache>
                <c:formatCode>0%</c:formatCode>
                <c:ptCount val="30"/>
                <c:pt idx="0">
                  <c:v>0.94861660079051391</c:v>
                </c:pt>
                <c:pt idx="3">
                  <c:v>1.0098176718092566</c:v>
                </c:pt>
                <c:pt idx="6">
                  <c:v>0.86956521739130432</c:v>
                </c:pt>
                <c:pt idx="9">
                  <c:v>0.89440993788819878</c:v>
                </c:pt>
                <c:pt idx="12">
                  <c:v>0.89440993788819878</c:v>
                </c:pt>
                <c:pt idx="15">
                  <c:v>0.92071611253196939</c:v>
                </c:pt>
                <c:pt idx="18">
                  <c:v>0.86956521739130432</c:v>
                </c:pt>
                <c:pt idx="21">
                  <c:v>0.92071611253196939</c:v>
                </c:pt>
                <c:pt idx="24">
                  <c:v>0.92071611253196939</c:v>
                </c:pt>
              </c:numCache>
            </c:numRef>
          </c:val>
        </c:ser>
        <c:marker val="1"/>
        <c:axId val="60315520"/>
        <c:axId val="60317056"/>
      </c:lineChart>
      <c:catAx>
        <c:axId val="60315520"/>
        <c:scaling>
          <c:orientation val="minMax"/>
        </c:scaling>
        <c:delete val="1"/>
        <c:axPos val="b"/>
        <c:majorTickMark val="none"/>
        <c:tickLblPos val="none"/>
        <c:crossAx val="60317056"/>
        <c:crosses val="autoZero"/>
        <c:auto val="1"/>
        <c:lblAlgn val="ctr"/>
        <c:lblOffset val="100"/>
      </c:catAx>
      <c:valAx>
        <c:axId val="603170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0315520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M'!$C$4:$Q$4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M'!$C$7:$Q$7</c:f>
              <c:numCache>
                <c:formatCode>0%</c:formatCode>
                <c:ptCount val="15"/>
                <c:pt idx="0">
                  <c:v>0.88235294117647067</c:v>
                </c:pt>
                <c:pt idx="3">
                  <c:v>0.73170731707317083</c:v>
                </c:pt>
                <c:pt idx="6">
                  <c:v>0.9375</c:v>
                </c:pt>
                <c:pt idx="9">
                  <c:v>0.9375</c:v>
                </c:pt>
                <c:pt idx="12">
                  <c:v>0.81081081081081086</c:v>
                </c:pt>
              </c:numCache>
            </c:numRef>
          </c:val>
        </c:ser>
        <c:marker val="1"/>
        <c:axId val="60468224"/>
        <c:axId val="60506880"/>
      </c:lineChart>
      <c:catAx>
        <c:axId val="60468224"/>
        <c:scaling>
          <c:orientation val="minMax"/>
        </c:scaling>
        <c:axPos val="b"/>
        <c:numFmt formatCode="General" sourceLinked="1"/>
        <c:majorTickMark val="none"/>
        <c:tickLblPos val="nextTo"/>
        <c:crossAx val="60506880"/>
        <c:crosses val="autoZero"/>
        <c:auto val="1"/>
        <c:lblAlgn val="ctr"/>
        <c:lblOffset val="100"/>
      </c:catAx>
      <c:valAx>
        <c:axId val="60506880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468224"/>
        <c:crosses val="autoZero"/>
        <c:crossBetween val="between"/>
      </c:valAx>
    </c:plotArea>
    <c:plotVisOnly val="1"/>
    <c:dispBlanksAs val="span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M'!$C$9:$Q$9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M'!$C$12:$Q$12</c:f>
              <c:numCache>
                <c:formatCode>0%</c:formatCode>
                <c:ptCount val="15"/>
                <c:pt idx="0">
                  <c:v>1.0714285714285714</c:v>
                </c:pt>
                <c:pt idx="3">
                  <c:v>0.967741935483871</c:v>
                </c:pt>
                <c:pt idx="6">
                  <c:v>1.153846153846154</c:v>
                </c:pt>
                <c:pt idx="9">
                  <c:v>1.0714285714285714</c:v>
                </c:pt>
                <c:pt idx="12">
                  <c:v>1.153846153846154</c:v>
                </c:pt>
              </c:numCache>
            </c:numRef>
          </c:val>
        </c:ser>
        <c:marker val="1"/>
        <c:axId val="60531072"/>
        <c:axId val="60532608"/>
      </c:lineChart>
      <c:catAx>
        <c:axId val="60531072"/>
        <c:scaling>
          <c:orientation val="minMax"/>
        </c:scaling>
        <c:axPos val="b"/>
        <c:numFmt formatCode="General" sourceLinked="1"/>
        <c:majorTickMark val="none"/>
        <c:tickLblPos val="nextTo"/>
        <c:crossAx val="60532608"/>
        <c:crosses val="autoZero"/>
        <c:auto val="1"/>
        <c:lblAlgn val="ctr"/>
        <c:lblOffset val="100"/>
      </c:catAx>
      <c:valAx>
        <c:axId val="605326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531072"/>
        <c:crosses val="autoZero"/>
        <c:crossBetween val="between"/>
      </c:valAx>
    </c:plotArea>
    <c:plotVisOnly val="1"/>
    <c:dispBlanksAs val="span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'Marie M'!$C$14:$Q$14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'Marie M'!$C$17:$Q$17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0548608"/>
        <c:axId val="60550144"/>
      </c:lineChart>
      <c:catAx>
        <c:axId val="60548608"/>
        <c:scaling>
          <c:orientation val="minMax"/>
        </c:scaling>
        <c:axPos val="b"/>
        <c:numFmt formatCode="General" sourceLinked="1"/>
        <c:majorTickMark val="none"/>
        <c:tickLblPos val="nextTo"/>
        <c:crossAx val="60550144"/>
        <c:crosses val="autoZero"/>
        <c:auto val="1"/>
        <c:lblAlgn val="ctr"/>
        <c:lblOffset val="100"/>
      </c:catAx>
      <c:valAx>
        <c:axId val="6055014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548608"/>
        <c:crosses val="autoZero"/>
        <c:crossBetween val="between"/>
      </c:valAx>
    </c:plotArea>
    <c:plotVisOnly val="1"/>
    <c:dispBlanksAs val="span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'Marie M'!$B$29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('Marie M'!$C$29:$Q$29,'Marie M'!$C$34:$Q$34)</c:f>
              <c:numCache>
                <c:formatCode>0%</c:formatCode>
                <c:ptCount val="30"/>
                <c:pt idx="0">
                  <c:v>0.83333333333333337</c:v>
                </c:pt>
                <c:pt idx="3">
                  <c:v>0.9375</c:v>
                </c:pt>
                <c:pt idx="6">
                  <c:v>0.85714285714285721</c:v>
                </c:pt>
                <c:pt idx="9">
                  <c:v>0.85714285714285721</c:v>
                </c:pt>
                <c:pt idx="12">
                  <c:v>0.83333333333333337</c:v>
                </c:pt>
                <c:pt idx="15">
                  <c:v>1.0714285714285714</c:v>
                </c:pt>
                <c:pt idx="18">
                  <c:v>1.153846153846154</c:v>
                </c:pt>
                <c:pt idx="21">
                  <c:v>1.153846153846154</c:v>
                </c:pt>
                <c:pt idx="24">
                  <c:v>1.0344827586206897</c:v>
                </c:pt>
              </c:numCache>
            </c:numRef>
          </c:val>
        </c:ser>
        <c:marker val="1"/>
        <c:axId val="60598912"/>
        <c:axId val="60600704"/>
      </c:lineChart>
      <c:catAx>
        <c:axId val="60598912"/>
        <c:scaling>
          <c:orientation val="minMax"/>
        </c:scaling>
        <c:delete val="1"/>
        <c:axPos val="b"/>
        <c:majorTickMark val="none"/>
        <c:tickLblPos val="none"/>
        <c:crossAx val="60600704"/>
        <c:crosses val="autoZero"/>
        <c:auto val="1"/>
        <c:lblAlgn val="ctr"/>
        <c:lblOffset val="100"/>
      </c:catAx>
      <c:valAx>
        <c:axId val="6060070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0598912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'Benjamin P'!$C$4:$Q$4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'Benjamin P'!$C$7:$Q$7</c:f>
              <c:numCache>
                <c:formatCode>0%</c:formatCode>
                <c:ptCount val="15"/>
                <c:pt idx="0">
                  <c:v>0.80808080808080818</c:v>
                </c:pt>
                <c:pt idx="3">
                  <c:v>0.80808080808080818</c:v>
                </c:pt>
                <c:pt idx="6">
                  <c:v>0.78431372549019618</c:v>
                </c:pt>
                <c:pt idx="9">
                  <c:v>0.83333333333333337</c:v>
                </c:pt>
                <c:pt idx="12">
                  <c:v>0.78431372549019618</c:v>
                </c:pt>
              </c:numCache>
            </c:numRef>
          </c:val>
        </c:ser>
        <c:marker val="1"/>
        <c:axId val="60628992"/>
        <c:axId val="60630528"/>
      </c:lineChart>
      <c:catAx>
        <c:axId val="60628992"/>
        <c:scaling>
          <c:orientation val="minMax"/>
        </c:scaling>
        <c:axPos val="b"/>
        <c:numFmt formatCode="General" sourceLinked="1"/>
        <c:majorTickMark val="none"/>
        <c:tickLblPos val="nextTo"/>
        <c:crossAx val="60630528"/>
        <c:crosses val="autoZero"/>
        <c:auto val="1"/>
        <c:lblAlgn val="ctr"/>
        <c:lblOffset val="100"/>
      </c:catAx>
      <c:valAx>
        <c:axId val="6063052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628992"/>
        <c:crosses val="autoZero"/>
        <c:crossBetween val="between"/>
      </c:valAx>
    </c:plotArea>
    <c:plotVisOnly val="1"/>
    <c:dispBlanksAs val="span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'Inès B'!$C$14:$Q$14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'Inès B'!$C$17:$Q$17</c:f>
              <c:numCache>
                <c:formatCode>0%</c:formatCode>
                <c:ptCount val="15"/>
                <c:pt idx="0">
                  <c:v>1.1180124223602486</c:v>
                </c:pt>
                <c:pt idx="3">
                  <c:v>1.0098176718092566</c:v>
                </c:pt>
                <c:pt idx="6">
                  <c:v>1.4906832298136645</c:v>
                </c:pt>
                <c:pt idx="9">
                  <c:v>1.1180124223602486</c:v>
                </c:pt>
                <c:pt idx="12">
                  <c:v>1.1594202898550725</c:v>
                </c:pt>
              </c:numCache>
            </c:numRef>
          </c:val>
        </c:ser>
        <c:marker val="1"/>
        <c:axId val="55260672"/>
        <c:axId val="55262208"/>
      </c:lineChart>
      <c:catAx>
        <c:axId val="55260672"/>
        <c:scaling>
          <c:orientation val="minMax"/>
        </c:scaling>
        <c:axPos val="b"/>
        <c:numFmt formatCode="General" sourceLinked="1"/>
        <c:majorTickMark val="none"/>
        <c:tickLblPos val="nextTo"/>
        <c:crossAx val="55262208"/>
        <c:crosses val="autoZero"/>
        <c:auto val="1"/>
        <c:lblAlgn val="ctr"/>
        <c:lblOffset val="100"/>
      </c:catAx>
      <c:valAx>
        <c:axId val="5526220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260672"/>
        <c:crosses val="autoZero"/>
        <c:crossBetween val="between"/>
      </c:valAx>
    </c:plotArea>
    <c:plotVisOnly val="1"/>
    <c:dispBlanksAs val="span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'Benjamin P'!$C$9:$Q$9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'Benjamin P'!$C$12:$Q$12</c:f>
              <c:numCache>
                <c:formatCode>0%</c:formatCode>
                <c:ptCount val="15"/>
                <c:pt idx="0">
                  <c:v>0.88888888888888884</c:v>
                </c:pt>
                <c:pt idx="3">
                  <c:v>0.72072072072072069</c:v>
                </c:pt>
                <c:pt idx="6">
                  <c:v>0.98765432098765438</c:v>
                </c:pt>
                <c:pt idx="9">
                  <c:v>1.0256410256410258</c:v>
                </c:pt>
                <c:pt idx="12">
                  <c:v>0</c:v>
                </c:pt>
              </c:numCache>
            </c:numRef>
          </c:val>
        </c:ser>
        <c:marker val="1"/>
        <c:axId val="60654720"/>
        <c:axId val="60656256"/>
      </c:lineChart>
      <c:catAx>
        <c:axId val="60654720"/>
        <c:scaling>
          <c:orientation val="minMax"/>
        </c:scaling>
        <c:axPos val="b"/>
        <c:numFmt formatCode="General" sourceLinked="1"/>
        <c:majorTickMark val="none"/>
        <c:tickLblPos val="nextTo"/>
        <c:crossAx val="60656256"/>
        <c:crosses val="autoZero"/>
        <c:auto val="1"/>
        <c:lblAlgn val="ctr"/>
        <c:lblOffset val="100"/>
      </c:catAx>
      <c:valAx>
        <c:axId val="6065625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654720"/>
        <c:crosses val="autoZero"/>
        <c:crossBetween val="between"/>
      </c:valAx>
    </c:plotArea>
    <c:plotVisOnly val="1"/>
    <c:dispBlanksAs val="span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'Benjamin P'!$C$14:$Q$14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'Benjamin P'!$C$17:$Q$17</c:f>
              <c:numCache>
                <c:formatCode>0%</c:formatCode>
                <c:ptCount val="15"/>
                <c:pt idx="0">
                  <c:v>0.98765432098765438</c:v>
                </c:pt>
                <c:pt idx="3">
                  <c:v>1.1111111111111112</c:v>
                </c:pt>
                <c:pt idx="6">
                  <c:v>1.1111111111111112</c:v>
                </c:pt>
                <c:pt idx="9">
                  <c:v>1.1111111111111112</c:v>
                </c:pt>
                <c:pt idx="12">
                  <c:v>0</c:v>
                </c:pt>
              </c:numCache>
            </c:numRef>
          </c:val>
        </c:ser>
        <c:marker val="1"/>
        <c:axId val="70322432"/>
        <c:axId val="70336512"/>
      </c:lineChart>
      <c:catAx>
        <c:axId val="70322432"/>
        <c:scaling>
          <c:orientation val="minMax"/>
        </c:scaling>
        <c:axPos val="b"/>
        <c:numFmt formatCode="General" sourceLinked="1"/>
        <c:majorTickMark val="none"/>
        <c:tickLblPos val="nextTo"/>
        <c:crossAx val="70336512"/>
        <c:crosses val="autoZero"/>
        <c:auto val="1"/>
        <c:lblAlgn val="ctr"/>
        <c:lblOffset val="100"/>
      </c:catAx>
      <c:valAx>
        <c:axId val="703365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0322432"/>
        <c:crosses val="autoZero"/>
        <c:crossBetween val="between"/>
      </c:valAx>
    </c:plotArea>
    <c:plotVisOnly val="1"/>
    <c:dispBlanksAs val="span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'Benjamin P'!$B$29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('Benjamin P'!$C$29:$Q$29,'Benjamin P'!$C$34:$Q$34)</c:f>
              <c:numCache>
                <c:formatCode>0%</c:formatCode>
                <c:ptCount val="30"/>
                <c:pt idx="0">
                  <c:v>0.95923261390887282</c:v>
                </c:pt>
                <c:pt idx="3">
                  <c:v>0.95923261390887282</c:v>
                </c:pt>
                <c:pt idx="6">
                  <c:v>0.87431693989071047</c:v>
                </c:pt>
                <c:pt idx="9">
                  <c:v>0.84656084656084662</c:v>
                </c:pt>
                <c:pt idx="12">
                  <c:v>0.8658008658008659</c:v>
                </c:pt>
                <c:pt idx="15">
                  <c:v>0.95238095238095244</c:v>
                </c:pt>
                <c:pt idx="18">
                  <c:v>0.93240093240093236</c:v>
                </c:pt>
                <c:pt idx="21">
                  <c:v>0.98765432098765438</c:v>
                </c:pt>
                <c:pt idx="24">
                  <c:v>1.1065006915629321</c:v>
                </c:pt>
                <c:pt idx="27">
                  <c:v>1.1695906432748535</c:v>
                </c:pt>
              </c:numCache>
            </c:numRef>
          </c:val>
        </c:ser>
        <c:marker val="1"/>
        <c:axId val="70344064"/>
        <c:axId val="70366336"/>
      </c:lineChart>
      <c:catAx>
        <c:axId val="70344064"/>
        <c:scaling>
          <c:orientation val="minMax"/>
        </c:scaling>
        <c:delete val="1"/>
        <c:axPos val="b"/>
        <c:majorTickMark val="none"/>
        <c:tickLblPos val="none"/>
        <c:crossAx val="70366336"/>
        <c:crosses val="autoZero"/>
        <c:auto val="1"/>
        <c:lblAlgn val="ctr"/>
        <c:lblOffset val="100"/>
      </c:catAx>
      <c:valAx>
        <c:axId val="7036633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70344064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'Reno P'!$C$4:$Q$4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'Reno P'!$C$7:$Q$7</c:f>
              <c:numCache>
                <c:formatCode>0%</c:formatCode>
                <c:ptCount val="15"/>
                <c:pt idx="0">
                  <c:v>0.89330024813895781</c:v>
                </c:pt>
                <c:pt idx="3">
                  <c:v>0.76923076923076927</c:v>
                </c:pt>
                <c:pt idx="6">
                  <c:v>0.86538461538461542</c:v>
                </c:pt>
                <c:pt idx="9">
                  <c:v>0.83916083916083928</c:v>
                </c:pt>
                <c:pt idx="12">
                  <c:v>0.83916083916083928</c:v>
                </c:pt>
              </c:numCache>
            </c:numRef>
          </c:val>
        </c:ser>
        <c:marker val="1"/>
        <c:axId val="70542080"/>
        <c:axId val="70543616"/>
      </c:lineChart>
      <c:catAx>
        <c:axId val="70542080"/>
        <c:scaling>
          <c:orientation val="minMax"/>
        </c:scaling>
        <c:axPos val="b"/>
        <c:numFmt formatCode="General" sourceLinked="1"/>
        <c:majorTickMark val="none"/>
        <c:tickLblPos val="nextTo"/>
        <c:crossAx val="70543616"/>
        <c:crosses val="autoZero"/>
        <c:auto val="1"/>
        <c:lblAlgn val="ctr"/>
        <c:lblOffset val="100"/>
      </c:catAx>
      <c:valAx>
        <c:axId val="7054361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0542080"/>
        <c:crosses val="autoZero"/>
        <c:crossBetween val="between"/>
      </c:valAx>
    </c:plotArea>
    <c:plotVisOnly val="1"/>
    <c:dispBlanksAs val="span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'Reno P'!$C$9:$Q$9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'Reno P'!$C$12:$Q$12</c:f>
              <c:numCache>
                <c:formatCode>0%</c:formatCode>
                <c:ptCount val="15"/>
                <c:pt idx="0">
                  <c:v>0.98901098901098905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0576000"/>
        <c:axId val="70577536"/>
      </c:lineChart>
      <c:catAx>
        <c:axId val="70576000"/>
        <c:scaling>
          <c:orientation val="minMax"/>
        </c:scaling>
        <c:axPos val="b"/>
        <c:numFmt formatCode="General" sourceLinked="1"/>
        <c:majorTickMark val="none"/>
        <c:tickLblPos val="nextTo"/>
        <c:crossAx val="70577536"/>
        <c:crosses val="autoZero"/>
        <c:auto val="1"/>
        <c:lblAlgn val="ctr"/>
        <c:lblOffset val="100"/>
      </c:catAx>
      <c:valAx>
        <c:axId val="705775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0576000"/>
        <c:crosses val="autoZero"/>
        <c:crossBetween val="between"/>
      </c:valAx>
    </c:plotArea>
    <c:plotVisOnly val="1"/>
    <c:dispBlanksAs val="span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'Reno P'!$C$14:$Q$14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'Reno P'!$C$17:$Q$17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0478848"/>
        <c:axId val="70484736"/>
      </c:lineChart>
      <c:catAx>
        <c:axId val="70478848"/>
        <c:scaling>
          <c:orientation val="minMax"/>
        </c:scaling>
        <c:axPos val="b"/>
        <c:numFmt formatCode="General" sourceLinked="1"/>
        <c:majorTickMark val="none"/>
        <c:tickLblPos val="nextTo"/>
        <c:crossAx val="70484736"/>
        <c:crosses val="autoZero"/>
        <c:auto val="1"/>
        <c:lblAlgn val="ctr"/>
        <c:lblOffset val="100"/>
      </c:catAx>
      <c:valAx>
        <c:axId val="704847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0478848"/>
        <c:crosses val="autoZero"/>
        <c:crossBetween val="between"/>
      </c:valAx>
    </c:plotArea>
    <c:plotVisOnly val="1"/>
    <c:dispBlanksAs val="span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'Reno P'!$B$29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('Reno P'!$C$29:$Q$29,'Reno P'!$C$34:$Q$34)</c:f>
              <c:numCache>
                <c:formatCode>0%</c:formatCode>
                <c:ptCount val="30"/>
                <c:pt idx="0">
                  <c:v>0.89330024813895781</c:v>
                </c:pt>
                <c:pt idx="3">
                  <c:v>0.83916083916083928</c:v>
                </c:pt>
                <c:pt idx="6">
                  <c:v>0.83916083916083928</c:v>
                </c:pt>
                <c:pt idx="9">
                  <c:v>0.86538461538461542</c:v>
                </c:pt>
                <c:pt idx="12">
                  <c:v>0.83916083916083928</c:v>
                </c:pt>
                <c:pt idx="15">
                  <c:v>1.0256410256410258</c:v>
                </c:pt>
                <c:pt idx="18">
                  <c:v>1.0650887573964498</c:v>
                </c:pt>
                <c:pt idx="21">
                  <c:v>1.0650887573964498</c:v>
                </c:pt>
                <c:pt idx="24">
                  <c:v>1.1076923076923078</c:v>
                </c:pt>
              </c:numCache>
            </c:numRef>
          </c:val>
        </c:ser>
        <c:marker val="1"/>
        <c:axId val="70582656"/>
        <c:axId val="70584192"/>
      </c:lineChart>
      <c:catAx>
        <c:axId val="70582656"/>
        <c:scaling>
          <c:orientation val="minMax"/>
        </c:scaling>
        <c:delete val="1"/>
        <c:axPos val="b"/>
        <c:majorTickMark val="none"/>
        <c:tickLblPos val="none"/>
        <c:crossAx val="70584192"/>
        <c:crosses val="autoZero"/>
        <c:auto val="1"/>
        <c:lblAlgn val="ctr"/>
        <c:lblOffset val="100"/>
      </c:catAx>
      <c:valAx>
        <c:axId val="7058419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70582656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T'!$C$4:$Q$4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T'!$C$7:$Q$7</c:f>
              <c:numCache>
                <c:formatCode>0%</c:formatCode>
                <c:ptCount val="15"/>
                <c:pt idx="0">
                  <c:v>0.81447963800904988</c:v>
                </c:pt>
                <c:pt idx="3">
                  <c:v>0.79120879120879128</c:v>
                </c:pt>
                <c:pt idx="6">
                  <c:v>0.98901098901098905</c:v>
                </c:pt>
                <c:pt idx="9">
                  <c:v>0.86538461538461542</c:v>
                </c:pt>
                <c:pt idx="12">
                  <c:v>0.83916083916083928</c:v>
                </c:pt>
              </c:numCache>
            </c:numRef>
          </c:val>
        </c:ser>
        <c:marker val="1"/>
        <c:axId val="71734784"/>
        <c:axId val="71736320"/>
      </c:lineChart>
      <c:catAx>
        <c:axId val="71734784"/>
        <c:scaling>
          <c:orientation val="minMax"/>
        </c:scaling>
        <c:axPos val="b"/>
        <c:numFmt formatCode="General" sourceLinked="1"/>
        <c:majorTickMark val="none"/>
        <c:tickLblPos val="nextTo"/>
        <c:crossAx val="71736320"/>
        <c:crosses val="autoZero"/>
        <c:auto val="1"/>
        <c:lblAlgn val="ctr"/>
        <c:lblOffset val="100"/>
      </c:catAx>
      <c:valAx>
        <c:axId val="71736320"/>
        <c:scaling>
          <c:orientation val="minMax"/>
        </c:scaling>
        <c:axPos val="l"/>
        <c:majorGridlines/>
        <c:title>
          <c:layout/>
        </c:title>
        <c:numFmt formatCode="0%" sourceLinked="1"/>
        <c:majorTickMark val="none"/>
        <c:tickLblPos val="nextTo"/>
        <c:crossAx val="71734784"/>
        <c:crosses val="autoZero"/>
        <c:crossBetween val="between"/>
      </c:valAx>
    </c:plotArea>
    <c:plotVisOnly val="1"/>
    <c:dispBlanksAs val="span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T'!$C$9:$Q$9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T'!$C$12:$Q$12</c:f>
              <c:numCache>
                <c:formatCode>0%</c:formatCode>
                <c:ptCount val="15"/>
                <c:pt idx="0">
                  <c:v>0.86538461538461542</c:v>
                </c:pt>
                <c:pt idx="3">
                  <c:v>1.1076923076923078</c:v>
                </c:pt>
                <c:pt idx="6">
                  <c:v>0.95490716180371349</c:v>
                </c:pt>
                <c:pt idx="9">
                  <c:v>0.98901098901098905</c:v>
                </c:pt>
                <c:pt idx="12">
                  <c:v>0.95490716180371349</c:v>
                </c:pt>
              </c:numCache>
            </c:numRef>
          </c:val>
        </c:ser>
        <c:marker val="1"/>
        <c:axId val="71744128"/>
        <c:axId val="72892800"/>
      </c:lineChart>
      <c:catAx>
        <c:axId val="71744128"/>
        <c:scaling>
          <c:orientation val="minMax"/>
        </c:scaling>
        <c:axPos val="b"/>
        <c:numFmt formatCode="General" sourceLinked="1"/>
        <c:majorTickMark val="none"/>
        <c:tickLblPos val="nextTo"/>
        <c:crossAx val="72892800"/>
        <c:crosses val="autoZero"/>
        <c:auto val="1"/>
        <c:lblAlgn val="ctr"/>
        <c:lblOffset val="100"/>
      </c:catAx>
      <c:valAx>
        <c:axId val="72892800"/>
        <c:scaling>
          <c:orientation val="minMax"/>
        </c:scaling>
        <c:axPos val="l"/>
        <c:majorGridlines/>
        <c:title>
          <c:layout/>
        </c:title>
        <c:numFmt formatCode="0%" sourceLinked="1"/>
        <c:majorTickMark val="none"/>
        <c:tickLblPos val="nextTo"/>
        <c:crossAx val="71744128"/>
        <c:crosses val="autoZero"/>
        <c:crossBetween val="between"/>
      </c:valAx>
    </c:plotArea>
    <c:plotVisOnly val="1"/>
    <c:dispBlanksAs val="span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'Valentin T'!$C$14:$Q$14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'Valentin T'!$C$17:$Q$17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2916992"/>
        <c:axId val="72918528"/>
      </c:lineChart>
      <c:catAx>
        <c:axId val="72916992"/>
        <c:scaling>
          <c:orientation val="minMax"/>
        </c:scaling>
        <c:axPos val="b"/>
        <c:numFmt formatCode="General" sourceLinked="1"/>
        <c:majorTickMark val="none"/>
        <c:tickLblPos val="nextTo"/>
        <c:crossAx val="72918528"/>
        <c:crosses val="autoZero"/>
        <c:auto val="1"/>
        <c:lblAlgn val="ctr"/>
        <c:lblOffset val="100"/>
      </c:catAx>
      <c:valAx>
        <c:axId val="72918528"/>
        <c:scaling>
          <c:orientation val="minMax"/>
        </c:scaling>
        <c:axPos val="l"/>
        <c:majorGridlines/>
        <c:title>
          <c:layout/>
        </c:title>
        <c:numFmt formatCode="0%" sourceLinked="1"/>
        <c:majorTickMark val="none"/>
        <c:tickLblPos val="nextTo"/>
        <c:crossAx val="72916992"/>
        <c:crosses val="autoZero"/>
        <c:crossBetween val="between"/>
      </c:valAx>
    </c:plotArea>
    <c:plotVisOnly val="1"/>
    <c:dispBlanksAs val="span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'Inès B'!$B$29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('Inès B'!$C$29:$Q$29,'Inès B'!$C$34:$Q$34)</c:f>
              <c:numCache>
                <c:formatCode>0%</c:formatCode>
                <c:ptCount val="30"/>
                <c:pt idx="0">
                  <c:v>0.86956521739130432</c:v>
                </c:pt>
                <c:pt idx="3">
                  <c:v>0.97826086956521741</c:v>
                </c:pt>
                <c:pt idx="6">
                  <c:v>0.89440993788819878</c:v>
                </c:pt>
                <c:pt idx="9">
                  <c:v>0.89440993788819878</c:v>
                </c:pt>
                <c:pt idx="12">
                  <c:v>0.92071611253196939</c:v>
                </c:pt>
                <c:pt idx="15">
                  <c:v>1.0098176718092566</c:v>
                </c:pt>
                <c:pt idx="18">
                  <c:v>0.92071611253196939</c:v>
                </c:pt>
                <c:pt idx="21">
                  <c:v>0.89440993788819878</c:v>
                </c:pt>
              </c:numCache>
            </c:numRef>
          </c:val>
        </c:ser>
        <c:marker val="1"/>
        <c:axId val="55277824"/>
        <c:axId val="55283712"/>
      </c:lineChart>
      <c:catAx>
        <c:axId val="55277824"/>
        <c:scaling>
          <c:orientation val="minMax"/>
        </c:scaling>
        <c:delete val="1"/>
        <c:axPos val="b"/>
        <c:majorTickMark val="none"/>
        <c:tickLblPos val="none"/>
        <c:crossAx val="55283712"/>
        <c:crosses val="autoZero"/>
        <c:auto val="1"/>
        <c:lblAlgn val="ctr"/>
        <c:lblOffset val="100"/>
      </c:catAx>
      <c:valAx>
        <c:axId val="5528371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5277824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'Valentin T'!$B$29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('Valentin T'!$C$29:$Q$29,'Valentin T'!$C$34:$Q$34)</c:f>
              <c:numCache>
                <c:formatCode>0%</c:formatCode>
                <c:ptCount val="30"/>
                <c:pt idx="0">
                  <c:v>0.98901098901098905</c:v>
                </c:pt>
                <c:pt idx="3">
                  <c:v>0.74844074844074848</c:v>
                </c:pt>
                <c:pt idx="6">
                  <c:v>0.79120879120879128</c:v>
                </c:pt>
                <c:pt idx="9">
                  <c:v>0.89330024813895781</c:v>
                </c:pt>
                <c:pt idx="12">
                  <c:v>0.83916083916083928</c:v>
                </c:pt>
              </c:numCache>
            </c:numRef>
          </c:val>
        </c:ser>
        <c:marker val="1"/>
        <c:axId val="72811648"/>
        <c:axId val="72813184"/>
      </c:lineChart>
      <c:catAx>
        <c:axId val="72811648"/>
        <c:scaling>
          <c:orientation val="minMax"/>
        </c:scaling>
        <c:delete val="1"/>
        <c:axPos val="b"/>
        <c:majorTickMark val="none"/>
        <c:tickLblPos val="none"/>
        <c:crossAx val="72813184"/>
        <c:crosses val="autoZero"/>
        <c:auto val="1"/>
        <c:lblAlgn val="ctr"/>
        <c:lblOffset val="100"/>
      </c:catAx>
      <c:valAx>
        <c:axId val="7281318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72811648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T'!$C$4:$Q$4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T'!$C$7:$Q$7</c:f>
              <c:numCache>
                <c:formatCode>0%</c:formatCode>
                <c:ptCount val="15"/>
                <c:pt idx="0">
                  <c:v>1.0098176718092566</c:v>
                </c:pt>
                <c:pt idx="3">
                  <c:v>0.86956521739130432</c:v>
                </c:pt>
                <c:pt idx="6">
                  <c:v>0.82379862700228845</c:v>
                </c:pt>
                <c:pt idx="9">
                  <c:v>0.94861660079051391</c:v>
                </c:pt>
                <c:pt idx="12">
                  <c:v>0.84606345475910694</c:v>
                </c:pt>
              </c:numCache>
            </c:numRef>
          </c:val>
        </c:ser>
        <c:marker val="1"/>
        <c:axId val="72857856"/>
        <c:axId val="72941568"/>
      </c:lineChart>
      <c:catAx>
        <c:axId val="72857856"/>
        <c:scaling>
          <c:orientation val="minMax"/>
        </c:scaling>
        <c:axPos val="b"/>
        <c:numFmt formatCode="General" sourceLinked="1"/>
        <c:majorTickMark val="none"/>
        <c:tickLblPos val="nextTo"/>
        <c:crossAx val="72941568"/>
        <c:crosses val="autoZero"/>
        <c:auto val="1"/>
        <c:lblAlgn val="ctr"/>
        <c:lblOffset val="100"/>
      </c:catAx>
      <c:valAx>
        <c:axId val="7294156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2857856"/>
        <c:crosses val="autoZero"/>
        <c:crossBetween val="between"/>
      </c:valAx>
    </c:plotArea>
    <c:plotVisOnly val="1"/>
    <c:dispBlanksAs val="span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T'!$C$9:$Q$9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T'!$C$12:$Q$12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2956928"/>
        <c:axId val="72983296"/>
      </c:lineChart>
      <c:catAx>
        <c:axId val="72956928"/>
        <c:scaling>
          <c:orientation val="minMax"/>
        </c:scaling>
        <c:axPos val="b"/>
        <c:numFmt formatCode="General" sourceLinked="1"/>
        <c:majorTickMark val="none"/>
        <c:tickLblPos val="nextTo"/>
        <c:crossAx val="72983296"/>
        <c:crosses val="autoZero"/>
        <c:auto val="1"/>
        <c:lblAlgn val="ctr"/>
        <c:lblOffset val="100"/>
      </c:catAx>
      <c:valAx>
        <c:axId val="729832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2956928"/>
        <c:crosses val="autoZero"/>
        <c:crossBetween val="between"/>
      </c:valAx>
    </c:plotArea>
    <c:plotVisOnly val="1"/>
    <c:dispBlanksAs val="span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'Léa T'!$C$14:$Q$14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'Léa T'!$C$17:$Q$17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60236160"/>
        <c:axId val="60237696"/>
      </c:lineChart>
      <c:catAx>
        <c:axId val="60236160"/>
        <c:scaling>
          <c:orientation val="minMax"/>
        </c:scaling>
        <c:axPos val="b"/>
        <c:numFmt formatCode="General" sourceLinked="1"/>
        <c:majorTickMark val="none"/>
        <c:tickLblPos val="nextTo"/>
        <c:crossAx val="60237696"/>
        <c:crosses val="autoZero"/>
        <c:auto val="1"/>
        <c:lblAlgn val="ctr"/>
        <c:lblOffset val="100"/>
      </c:catAx>
      <c:valAx>
        <c:axId val="6023769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60236160"/>
        <c:crosses val="autoZero"/>
        <c:crossBetween val="between"/>
      </c:valAx>
    </c:plotArea>
    <c:plotVisOnly val="1"/>
    <c:dispBlanksAs val="span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'Léa T'!$B$29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('Léa T'!$C$29:$Q$29,'Léa T'!$C$34:$Q$34)</c:f>
              <c:numCache>
                <c:formatCode>0%</c:formatCode>
                <c:ptCount val="30"/>
                <c:pt idx="0">
                  <c:v>0.94861660079051391</c:v>
                </c:pt>
                <c:pt idx="3">
                  <c:v>0.82379862700228845</c:v>
                </c:pt>
                <c:pt idx="6">
                  <c:v>0.92071611253196939</c:v>
                </c:pt>
                <c:pt idx="9">
                  <c:v>0.82379862700228845</c:v>
                </c:pt>
                <c:pt idx="12">
                  <c:v>0.89440993788819878</c:v>
                </c:pt>
                <c:pt idx="15">
                  <c:v>0.94861660079051391</c:v>
                </c:pt>
                <c:pt idx="18">
                  <c:v>0.86956521739130432</c:v>
                </c:pt>
                <c:pt idx="21">
                  <c:v>0.84606345475910694</c:v>
                </c:pt>
                <c:pt idx="24">
                  <c:v>0.84606345475910694</c:v>
                </c:pt>
              </c:numCache>
            </c:numRef>
          </c:val>
        </c:ser>
        <c:marker val="1"/>
        <c:axId val="60270080"/>
        <c:axId val="60271616"/>
      </c:lineChart>
      <c:catAx>
        <c:axId val="60270080"/>
        <c:scaling>
          <c:orientation val="minMax"/>
        </c:scaling>
        <c:delete val="1"/>
        <c:axPos val="b"/>
        <c:majorTickMark val="none"/>
        <c:tickLblPos val="none"/>
        <c:crossAx val="60271616"/>
        <c:crosses val="autoZero"/>
        <c:auto val="1"/>
        <c:lblAlgn val="ctr"/>
        <c:lblOffset val="100"/>
      </c:catAx>
      <c:valAx>
        <c:axId val="6027161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0270080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V'!$C$4:$Q$4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V'!$C$7:$Q$7</c:f>
              <c:numCache>
                <c:formatCode>0%</c:formatCode>
                <c:ptCount val="15"/>
                <c:pt idx="0">
                  <c:v>0.9375</c:v>
                </c:pt>
                <c:pt idx="3">
                  <c:v>0.76923076923076927</c:v>
                </c:pt>
                <c:pt idx="6">
                  <c:v>0.83333333333333337</c:v>
                </c:pt>
                <c:pt idx="9">
                  <c:v>0.76923076923076927</c:v>
                </c:pt>
                <c:pt idx="12">
                  <c:v>0.9375</c:v>
                </c:pt>
              </c:numCache>
            </c:numRef>
          </c:val>
        </c:ser>
        <c:marker val="1"/>
        <c:axId val="58346112"/>
        <c:axId val="73236864"/>
      </c:lineChart>
      <c:catAx>
        <c:axId val="58346112"/>
        <c:scaling>
          <c:orientation val="minMax"/>
        </c:scaling>
        <c:axPos val="b"/>
        <c:numFmt formatCode="General" sourceLinked="1"/>
        <c:majorTickMark val="none"/>
        <c:tickLblPos val="nextTo"/>
        <c:crossAx val="73236864"/>
        <c:crosses val="autoZero"/>
        <c:auto val="1"/>
        <c:lblAlgn val="ctr"/>
        <c:lblOffset val="100"/>
      </c:catAx>
      <c:valAx>
        <c:axId val="73236864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8346112"/>
        <c:crosses val="autoZero"/>
        <c:crossBetween val="between"/>
      </c:valAx>
    </c:plotArea>
    <c:plotVisOnly val="1"/>
    <c:dispBlanksAs val="span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100%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V'!$C$9:$Q$9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V'!$C$12:$Q$12</c:f>
              <c:numCache>
                <c:formatCode>0%</c:formatCode>
                <c:ptCount val="15"/>
                <c:pt idx="0">
                  <c:v>1.0344827586206897</c:v>
                </c:pt>
                <c:pt idx="3">
                  <c:v>1</c:v>
                </c:pt>
                <c:pt idx="6">
                  <c:v>1.0344827586206897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3138176"/>
        <c:axId val="73139712"/>
      </c:lineChart>
      <c:catAx>
        <c:axId val="73138176"/>
        <c:scaling>
          <c:orientation val="minMax"/>
        </c:scaling>
        <c:axPos val="b"/>
        <c:numFmt formatCode="General" sourceLinked="1"/>
        <c:majorTickMark val="none"/>
        <c:tickLblPos val="nextTo"/>
        <c:crossAx val="73139712"/>
        <c:crosses val="autoZero"/>
        <c:auto val="1"/>
        <c:lblAlgn val="ctr"/>
        <c:lblOffset val="100"/>
      </c:catAx>
      <c:valAx>
        <c:axId val="73139712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3138176"/>
        <c:crosses val="autoZero"/>
        <c:crossBetween val="between"/>
      </c:valAx>
    </c:plotArea>
    <c:plotVisOnly val="1"/>
    <c:dispBlanksAs val="span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115%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'Clémence V'!$C$14:$Q$14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'Clémence V'!$C$17:$Q$17</c:f>
              <c:numCache>
                <c:formatCode>0%</c:formatCode>
                <c:ptCount val="15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</c:numCache>
            </c:numRef>
          </c:val>
        </c:ser>
        <c:marker val="1"/>
        <c:axId val="73168000"/>
        <c:axId val="73169536"/>
      </c:lineChart>
      <c:catAx>
        <c:axId val="73168000"/>
        <c:scaling>
          <c:orientation val="minMax"/>
        </c:scaling>
        <c:axPos val="b"/>
        <c:numFmt formatCode="General" sourceLinked="1"/>
        <c:majorTickMark val="none"/>
        <c:tickLblPos val="nextTo"/>
        <c:crossAx val="73169536"/>
        <c:crosses val="autoZero"/>
        <c:auto val="1"/>
        <c:lblAlgn val="ctr"/>
        <c:lblOffset val="100"/>
      </c:catAx>
      <c:valAx>
        <c:axId val="73169536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73168000"/>
        <c:crosses val="autoZero"/>
        <c:crossBetween val="between"/>
      </c:valAx>
    </c:plotArea>
    <c:plotVisOnly val="1"/>
    <c:dispBlanksAs val="span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'Clémence V'!$B$29</c:f>
              <c:strCache>
                <c:ptCount val="1"/>
                <c:pt idx="0">
                  <c:v>% VMA</c:v>
                </c:pt>
              </c:strCache>
            </c:strRef>
          </c:tx>
          <c:marker>
            <c:symbol val="none"/>
          </c:marker>
          <c:val>
            <c:numRef>
              <c:f>('Clémence V'!$C$29:$Q$29,'Clémence V'!$C$34:$Q$34)</c:f>
              <c:numCache>
                <c:formatCode>0%</c:formatCode>
                <c:ptCount val="30"/>
                <c:pt idx="0">
                  <c:v>0.9375</c:v>
                </c:pt>
                <c:pt idx="3">
                  <c:v>1</c:v>
                </c:pt>
                <c:pt idx="6">
                  <c:v>0.83333333333333337</c:v>
                </c:pt>
                <c:pt idx="9">
                  <c:v>0.85714285714285721</c:v>
                </c:pt>
                <c:pt idx="12">
                  <c:v>0.85714285714285721</c:v>
                </c:pt>
                <c:pt idx="15">
                  <c:v>0.88235294117647067</c:v>
                </c:pt>
                <c:pt idx="18">
                  <c:v>0.83333333333333337</c:v>
                </c:pt>
                <c:pt idx="21">
                  <c:v>0.88235294117647067</c:v>
                </c:pt>
                <c:pt idx="24">
                  <c:v>0.88235294117647067</c:v>
                </c:pt>
              </c:numCache>
            </c:numRef>
          </c:val>
        </c:ser>
        <c:marker val="1"/>
        <c:axId val="73181440"/>
        <c:axId val="73187328"/>
      </c:lineChart>
      <c:catAx>
        <c:axId val="73181440"/>
        <c:scaling>
          <c:orientation val="minMax"/>
        </c:scaling>
        <c:delete val="1"/>
        <c:axPos val="b"/>
        <c:majorTickMark val="none"/>
        <c:tickLblPos val="none"/>
        <c:crossAx val="73187328"/>
        <c:crosses val="autoZero"/>
        <c:auto val="1"/>
        <c:lblAlgn val="ctr"/>
        <c:lblOffset val="100"/>
      </c:catAx>
      <c:valAx>
        <c:axId val="7318732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73181440"/>
        <c:crosses val="autoZero"/>
        <c:crossBetween val="between"/>
      </c:valAx>
    </c:plotArea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85%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'Malaury C'!$C$4:$Q$4</c:f>
              <c:numCache>
                <c:formatCode>General</c:formatCode>
                <c:ptCount val="15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cat>
          <c:val>
            <c:numRef>
              <c:f>'Malaury C'!$C$7:$Q$7</c:f>
              <c:numCache>
                <c:formatCode>0%</c:formatCode>
                <c:ptCount val="15"/>
                <c:pt idx="0">
                  <c:v>0.92307692307692313</c:v>
                </c:pt>
                <c:pt idx="3">
                  <c:v>0.83916083916083928</c:v>
                </c:pt>
                <c:pt idx="6">
                  <c:v>0.81447963800904988</c:v>
                </c:pt>
                <c:pt idx="9">
                  <c:v>0.89330024813895781</c:v>
                </c:pt>
                <c:pt idx="12">
                  <c:v>0.83916083916083928</c:v>
                </c:pt>
              </c:numCache>
            </c:numRef>
          </c:val>
        </c:ser>
        <c:marker val="1"/>
        <c:axId val="55311744"/>
        <c:axId val="55485568"/>
      </c:lineChart>
      <c:catAx>
        <c:axId val="55311744"/>
        <c:scaling>
          <c:orientation val="minMax"/>
        </c:scaling>
        <c:axPos val="b"/>
        <c:numFmt formatCode="General" sourceLinked="1"/>
        <c:majorTickMark val="none"/>
        <c:tickLblPos val="nextTo"/>
        <c:crossAx val="55485568"/>
        <c:crosses val="autoZero"/>
        <c:auto val="1"/>
        <c:lblAlgn val="ctr"/>
        <c:lblOffset val="100"/>
      </c:catAx>
      <c:valAx>
        <c:axId val="55485568"/>
        <c:scaling>
          <c:orientation val="minMax"/>
        </c:scaling>
        <c:axPos val="l"/>
        <c:majorGridlines/>
        <c:title/>
        <c:numFmt formatCode="0%" sourceLinked="1"/>
        <c:majorTickMark val="none"/>
        <c:tickLblPos val="nextTo"/>
        <c:crossAx val="55311744"/>
        <c:crosses val="autoZero"/>
        <c:crossBetween val="between"/>
      </c:valAx>
    </c:plotArea>
    <c:plotVisOnly val="1"/>
    <c:dispBlanksAs val="span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4" Type="http://schemas.openxmlformats.org/officeDocument/2006/relationships/chart" Target="../charts/chart5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4" Type="http://schemas.openxmlformats.org/officeDocument/2006/relationships/chart" Target="../charts/chart5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4" Type="http://schemas.openxmlformats.org/officeDocument/2006/relationships/chart" Target="../charts/chart6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chart" Target="../charts/chart69.xml"/><Relationship Id="rId4" Type="http://schemas.openxmlformats.org/officeDocument/2006/relationships/chart" Target="../charts/chart7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4" Type="http://schemas.openxmlformats.org/officeDocument/2006/relationships/chart" Target="../charts/chart7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Relationship Id="rId4" Type="http://schemas.openxmlformats.org/officeDocument/2006/relationships/chart" Target="../charts/chart80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4" Type="http://schemas.openxmlformats.org/officeDocument/2006/relationships/chart" Target="../charts/chart84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7.xml"/><Relationship Id="rId2" Type="http://schemas.openxmlformats.org/officeDocument/2006/relationships/chart" Target="../charts/chart86.xml"/><Relationship Id="rId1" Type="http://schemas.openxmlformats.org/officeDocument/2006/relationships/chart" Target="../charts/chart85.xml"/><Relationship Id="rId4" Type="http://schemas.openxmlformats.org/officeDocument/2006/relationships/chart" Target="../charts/chart8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19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3</xdr:row>
      <xdr:rowOff>28575</xdr:rowOff>
    </xdr:from>
    <xdr:to>
      <xdr:col>26</xdr:col>
      <xdr:colOff>0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3</xdr:row>
      <xdr:rowOff>28575</xdr:rowOff>
    </xdr:from>
    <xdr:to>
      <xdr:col>30</xdr:col>
      <xdr:colOff>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171450</xdr:colOff>
      <xdr:row>74</xdr:row>
      <xdr:rowOff>95250</xdr:rowOff>
    </xdr:from>
    <xdr:to>
      <xdr:col>24</xdr:col>
      <xdr:colOff>95250</xdr:colOff>
      <xdr:row>76</xdr:row>
      <xdr:rowOff>104775</xdr:rowOff>
    </xdr:to>
    <xdr:sp macro="" textlink="">
      <xdr:nvSpPr>
        <xdr:cNvPr id="6" name="ZoneTexte 5"/>
        <xdr:cNvSpPr txBox="1"/>
      </xdr:nvSpPr>
      <xdr:spPr>
        <a:xfrm>
          <a:off x="5410200" y="15982950"/>
          <a:ext cx="355282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La 3ème course te plante complètement: allure trop lente et projet inadapté.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85725</xdr:colOff>
      <xdr:row>75</xdr:row>
      <xdr:rowOff>123826</xdr:rowOff>
    </xdr:from>
    <xdr:to>
      <xdr:col>24</xdr:col>
      <xdr:colOff>247650</xdr:colOff>
      <xdr:row>77</xdr:row>
      <xdr:rowOff>133351</xdr:rowOff>
    </xdr:to>
    <xdr:sp macro="" textlink="">
      <xdr:nvSpPr>
        <xdr:cNvPr id="6" name="ZoneTexte 5"/>
        <xdr:cNvSpPr txBox="1"/>
      </xdr:nvSpPr>
      <xdr:spPr>
        <a:xfrm>
          <a:off x="5324475" y="16202026"/>
          <a:ext cx="44005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As tu compris qu'il fallait</a:t>
          </a:r>
          <a:r>
            <a:rPr lang="fr-FR" sz="1100" baseline="0"/>
            <a:t> aussi faire le smeilleures performances possibles. Lors de cette s"ance, tu as fait du footing d'échauffement!</a:t>
          </a:r>
          <a:endParaRPr lang="fr-FR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161925</xdr:colOff>
      <xdr:row>75</xdr:row>
      <xdr:rowOff>66675</xdr:rowOff>
    </xdr:from>
    <xdr:to>
      <xdr:col>24</xdr:col>
      <xdr:colOff>161925</xdr:colOff>
      <xdr:row>77</xdr:row>
      <xdr:rowOff>152400</xdr:rowOff>
    </xdr:to>
    <xdr:sp macro="" textlink="">
      <xdr:nvSpPr>
        <xdr:cNvPr id="6" name="ZoneTexte 5"/>
        <xdr:cNvSpPr txBox="1"/>
      </xdr:nvSpPr>
      <xdr:spPr>
        <a:xfrm>
          <a:off x="5400675" y="16144875"/>
          <a:ext cx="42386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Ton observateur a-t-il été rigoureux dans le</a:t>
          </a:r>
          <a:r>
            <a:rPr lang="fr-FR" sz="1100" baseline="0"/>
            <a:t> relevé de tes temps? Il me prait étrange que tes deux premières perf soient pile sur un nombre entier de minute et que la 3ème le soi à 3 sec près!</a:t>
          </a:r>
          <a:endParaRPr lang="fr-FR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295275</xdr:colOff>
      <xdr:row>75</xdr:row>
      <xdr:rowOff>104775</xdr:rowOff>
    </xdr:from>
    <xdr:to>
      <xdr:col>24</xdr:col>
      <xdr:colOff>9525</xdr:colOff>
      <xdr:row>77</xdr:row>
      <xdr:rowOff>38100</xdr:rowOff>
    </xdr:to>
    <xdr:sp macro="" textlink="">
      <xdr:nvSpPr>
        <xdr:cNvPr id="6" name="ZoneTexte 5"/>
        <xdr:cNvSpPr txBox="1"/>
      </xdr:nvSpPr>
      <xdr:spPr>
        <a:xfrm>
          <a:off x="5534025" y="16182975"/>
          <a:ext cx="3952875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Léa: tu es capable de courir plus vite. Il faut être plus ambitieuse: 6km/h correspond à une allure de marche!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285750</xdr:colOff>
      <xdr:row>75</xdr:row>
      <xdr:rowOff>66675</xdr:rowOff>
    </xdr:from>
    <xdr:to>
      <xdr:col>23</xdr:col>
      <xdr:colOff>104775</xdr:colOff>
      <xdr:row>77</xdr:row>
      <xdr:rowOff>142875</xdr:rowOff>
    </xdr:to>
    <xdr:sp macro="" textlink="">
      <xdr:nvSpPr>
        <xdr:cNvPr id="6" name="ZoneTexte 5"/>
        <xdr:cNvSpPr txBox="1"/>
      </xdr:nvSpPr>
      <xdr:spPr>
        <a:xfrm>
          <a:off x="5524500" y="16144875"/>
          <a:ext cx="3943350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Il va falloir</a:t>
          </a:r>
          <a:r>
            <a:rPr lang="fr-FR" sz="1100" baseline="0"/>
            <a:t> courir plus vite.</a:t>
          </a:r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142875</xdr:colOff>
      <xdr:row>3</xdr:row>
      <xdr:rowOff>19050</xdr:rowOff>
    </xdr:from>
    <xdr:to>
      <xdr:col>21</xdr:col>
      <xdr:colOff>228600</xdr:colOff>
      <xdr:row>16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333375</xdr:colOff>
      <xdr:row>3</xdr:row>
      <xdr:rowOff>28575</xdr:rowOff>
    </xdr:from>
    <xdr:to>
      <xdr:col>25</xdr:col>
      <xdr:colOff>447675</xdr:colOff>
      <xdr:row>16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523875</xdr:colOff>
      <xdr:row>3</xdr:row>
      <xdr:rowOff>28575</xdr:rowOff>
    </xdr:from>
    <xdr:to>
      <xdr:col>29</xdr:col>
      <xdr:colOff>609600</xdr:colOff>
      <xdr:row>16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25</xdr:row>
      <xdr:rowOff>66675</xdr:rowOff>
    </xdr:from>
    <xdr:to>
      <xdr:col>25</xdr:col>
      <xdr:colOff>438150</xdr:colOff>
      <xdr:row>38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3"/>
  <sheetViews>
    <sheetView tabSelected="1" topLeftCell="A79" workbookViewId="0">
      <selection activeCell="C92" sqref="C92:E92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18" max="18" width="14.140625" customWidth="1"/>
    <col min="19" max="19" width="11" customWidth="1"/>
    <col min="21" max="21" width="0" hidden="1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12</v>
      </c>
      <c r="B1" t="s">
        <v>13</v>
      </c>
      <c r="F1" t="s">
        <v>0</v>
      </c>
      <c r="G1" t="s">
        <v>5</v>
      </c>
      <c r="H1">
        <v>13.5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11</v>
      </c>
      <c r="F5" s="7">
        <v>0</v>
      </c>
      <c r="G5" s="8" t="s">
        <v>5</v>
      </c>
      <c r="H5" s="9" t="s">
        <v>14</v>
      </c>
      <c r="I5" s="7">
        <v>0</v>
      </c>
      <c r="J5" s="8" t="s">
        <v>5</v>
      </c>
      <c r="K5" s="9" t="s">
        <v>15</v>
      </c>
      <c r="L5" s="7">
        <v>0</v>
      </c>
      <c r="M5" s="8" t="s">
        <v>5</v>
      </c>
      <c r="N5" s="9" t="s">
        <v>9</v>
      </c>
      <c r="O5" s="7">
        <v>0</v>
      </c>
      <c r="P5" s="8" t="s">
        <v>5</v>
      </c>
      <c r="Q5" s="9" t="s">
        <v>16</v>
      </c>
    </row>
    <row r="6" spans="1:18">
      <c r="A6" s="134"/>
      <c r="B6" s="6" t="s">
        <v>4</v>
      </c>
      <c r="C6" s="136">
        <f>(C4/(E5+(60*C5)))*3.6</f>
        <v>10.285714285714286</v>
      </c>
      <c r="D6" s="137"/>
      <c r="E6" s="138"/>
      <c r="F6" s="136">
        <f t="shared" ref="F6" si="0">(F4/(H5+(60*F5)))*3.6</f>
        <v>10.588235294117649</v>
      </c>
      <c r="G6" s="137"/>
      <c r="H6" s="138"/>
      <c r="I6" s="136">
        <f t="shared" ref="I6" si="1">(I4/(K5+(60*I5)))*3.6</f>
        <v>12</v>
      </c>
      <c r="J6" s="137"/>
      <c r="K6" s="138"/>
      <c r="L6" s="136">
        <f t="shared" ref="L6" si="2">(L4/(N5+(60*L5)))*3.6</f>
        <v>12.857142857142858</v>
      </c>
      <c r="M6" s="137"/>
      <c r="N6" s="138"/>
      <c r="O6" s="136">
        <f t="shared" ref="O6" si="3">(O4/(Q5+(60*O5)))*3.6</f>
        <v>11.612903225806452</v>
      </c>
      <c r="P6" s="137"/>
      <c r="Q6" s="138"/>
    </row>
    <row r="7" spans="1:18" ht="15.75" thickBot="1">
      <c r="A7" s="135"/>
      <c r="B7" s="5" t="s">
        <v>3</v>
      </c>
      <c r="C7" s="129">
        <f>C6/$H$1</f>
        <v>0.76190476190476197</v>
      </c>
      <c r="D7" s="130"/>
      <c r="E7" s="131"/>
      <c r="F7" s="129">
        <f t="shared" ref="F7" si="4">F6/$H$1</f>
        <v>0.78431372549019618</v>
      </c>
      <c r="G7" s="130"/>
      <c r="H7" s="131"/>
      <c r="I7" s="129">
        <f t="shared" ref="I7" si="5">I6/$H$1</f>
        <v>0.88888888888888884</v>
      </c>
      <c r="J7" s="130"/>
      <c r="K7" s="131"/>
      <c r="L7" s="129">
        <f t="shared" ref="L7" si="6">L6/$H$1</f>
        <v>0.95238095238095244</v>
      </c>
      <c r="M7" s="130"/>
      <c r="N7" s="131"/>
      <c r="O7" s="129">
        <f t="shared" ref="O7" si="7">O6/$H$1</f>
        <v>0.86021505376344087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17</v>
      </c>
      <c r="F10" s="7">
        <v>0</v>
      </c>
      <c r="G10" s="8" t="s">
        <v>5</v>
      </c>
      <c r="H10" s="9" t="s">
        <v>18</v>
      </c>
      <c r="I10" s="7">
        <v>0</v>
      </c>
      <c r="J10" s="8" t="s">
        <v>5</v>
      </c>
      <c r="K10" s="9" t="s">
        <v>17</v>
      </c>
      <c r="L10" s="7">
        <v>0</v>
      </c>
      <c r="M10" s="8" t="s">
        <v>5</v>
      </c>
      <c r="N10" s="9" t="s">
        <v>9</v>
      </c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14.4</v>
      </c>
      <c r="D11" s="137"/>
      <c r="E11" s="138"/>
      <c r="F11" s="136">
        <f t="shared" ref="F11" si="8">(F9/(H10+(60*F10)))*3.6</f>
        <v>13.333333333333334</v>
      </c>
      <c r="G11" s="137"/>
      <c r="H11" s="138"/>
      <c r="I11" s="136">
        <f t="shared" ref="I11" si="9">(I9/(K10+(60*I10)))*3.6</f>
        <v>14.4</v>
      </c>
      <c r="J11" s="137"/>
      <c r="K11" s="138"/>
      <c r="L11" s="136">
        <f t="shared" ref="L11" si="10">(L9/(N10+(60*L10)))*3.6</f>
        <v>12.857142857142858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1.0666666666666667</v>
      </c>
      <c r="D12" s="130"/>
      <c r="E12" s="131"/>
      <c r="F12" s="129">
        <f t="shared" ref="F12" si="12">F11/$H$1</f>
        <v>0.98765432098765438</v>
      </c>
      <c r="G12" s="130"/>
      <c r="H12" s="131"/>
      <c r="I12" s="129">
        <f t="shared" ref="I12" si="13">I11/$H$1</f>
        <v>1.0666666666666667</v>
      </c>
      <c r="J12" s="130"/>
      <c r="K12" s="131"/>
      <c r="L12" s="129">
        <f t="shared" ref="L12" si="14">L11/$H$1</f>
        <v>0.95238095238095244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1000</v>
      </c>
      <c r="D20" s="39"/>
      <c r="E20" s="40"/>
    </row>
    <row r="21" spans="1:17" ht="18.75">
      <c r="B21" s="13" t="s">
        <v>4</v>
      </c>
      <c r="C21" s="52">
        <f>(C20/(E19+(C19*60)))*3.6</f>
        <v>10</v>
      </c>
      <c r="D21" s="44"/>
      <c r="E21" s="45"/>
    </row>
    <row r="22" spans="1:17" ht="19.5" thickBot="1">
      <c r="B22" s="14" t="s">
        <v>3</v>
      </c>
      <c r="C22" s="53">
        <f>C21/H1</f>
        <v>0.7407407407407407</v>
      </c>
      <c r="D22" s="47"/>
      <c r="E22" s="48"/>
    </row>
    <row r="25" spans="1:17" ht="15.75" thickBot="1">
      <c r="A25" s="2">
        <v>41604</v>
      </c>
    </row>
    <row r="26" spans="1:17" ht="15.75" customHeight="1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 ht="15" customHeight="1">
      <c r="A27" s="133"/>
      <c r="B27" s="4" t="s">
        <v>2</v>
      </c>
      <c r="C27" s="7">
        <v>0</v>
      </c>
      <c r="D27" s="8" t="s">
        <v>5</v>
      </c>
      <c r="E27" s="9" t="s">
        <v>6</v>
      </c>
      <c r="F27" s="7">
        <v>0</v>
      </c>
      <c r="G27" s="8" t="s">
        <v>5</v>
      </c>
      <c r="H27" s="9" t="s">
        <v>11</v>
      </c>
      <c r="I27" s="7">
        <v>0</v>
      </c>
      <c r="J27" s="8" t="s">
        <v>5</v>
      </c>
      <c r="K27" s="9" t="s">
        <v>14</v>
      </c>
      <c r="L27" s="7">
        <v>0</v>
      </c>
      <c r="M27" s="8" t="s">
        <v>5</v>
      </c>
      <c r="N27" s="9" t="s">
        <v>14</v>
      </c>
      <c r="O27" s="7">
        <v>0</v>
      </c>
      <c r="P27" s="8" t="s">
        <v>5</v>
      </c>
      <c r="Q27" s="9" t="s">
        <v>10</v>
      </c>
    </row>
    <row r="28" spans="1:17" ht="15" customHeight="1">
      <c r="A28" s="134"/>
      <c r="B28" s="6" t="s">
        <v>4</v>
      </c>
      <c r="C28" s="136">
        <f>(C26/(E27+(60*C27)))*3.6</f>
        <v>10.90909090909091</v>
      </c>
      <c r="D28" s="137"/>
      <c r="E28" s="138"/>
      <c r="F28" s="136">
        <f t="shared" ref="F28" si="24">(F26/(H27+(60*F27)))*3.6</f>
        <v>10.285714285714286</v>
      </c>
      <c r="G28" s="137"/>
      <c r="H28" s="138"/>
      <c r="I28" s="136">
        <f t="shared" ref="I28" si="25">(I26/(K27+(60*I27)))*3.6</f>
        <v>10.588235294117649</v>
      </c>
      <c r="J28" s="137"/>
      <c r="K28" s="138"/>
      <c r="L28" s="136">
        <f t="shared" ref="L28" si="26">(L26/(N27+(60*L27)))*3.6</f>
        <v>10.588235294117649</v>
      </c>
      <c r="M28" s="137"/>
      <c r="N28" s="138"/>
      <c r="O28" s="136">
        <f t="shared" ref="O28" si="27">(O26/(Q27+(60*O27)))*3.6</f>
        <v>11.25</v>
      </c>
      <c r="P28" s="137"/>
      <c r="Q28" s="138"/>
    </row>
    <row r="29" spans="1:17" ht="15.75" customHeight="1" thickBot="1">
      <c r="A29" s="135"/>
      <c r="B29" s="5" t="s">
        <v>3</v>
      </c>
      <c r="C29" s="129">
        <f>C28/$H$1</f>
        <v>0.80808080808080818</v>
      </c>
      <c r="D29" s="130"/>
      <c r="E29" s="131"/>
      <c r="F29" s="129">
        <f t="shared" ref="F29" si="28">F28/$H$1</f>
        <v>0.76190476190476197</v>
      </c>
      <c r="G29" s="130"/>
      <c r="H29" s="131"/>
      <c r="I29" s="129">
        <f t="shared" ref="I29" si="29">I28/$H$1</f>
        <v>0.78431372549019618</v>
      </c>
      <c r="J29" s="130"/>
      <c r="K29" s="131"/>
      <c r="L29" s="129">
        <f t="shared" ref="L29" si="30">L28/$H$1</f>
        <v>0.78431372549019618</v>
      </c>
      <c r="M29" s="130"/>
      <c r="N29" s="131"/>
      <c r="O29" s="129">
        <f t="shared" ref="O29" si="31">O28/$H$1</f>
        <v>0.83333333333333337</v>
      </c>
      <c r="P29" s="130"/>
      <c r="Q29" s="131"/>
    </row>
    <row r="30" spans="1:17" ht="15.75" thickBot="1"/>
    <row r="31" spans="1:17" ht="15.75" thickBot="1">
      <c r="A31" s="132">
        <v>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38</v>
      </c>
      <c r="F32" s="7">
        <v>0</v>
      </c>
      <c r="G32" s="8" t="s">
        <v>5</v>
      </c>
      <c r="H32" s="9" t="s">
        <v>32</v>
      </c>
      <c r="I32" s="7">
        <v>0</v>
      </c>
      <c r="J32" s="8" t="s">
        <v>5</v>
      </c>
      <c r="K32" s="9" t="s">
        <v>74</v>
      </c>
      <c r="L32" s="7">
        <v>0</v>
      </c>
      <c r="M32" s="8" t="s">
        <v>5</v>
      </c>
      <c r="N32" s="9" t="s">
        <v>35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13.846153846153847</v>
      </c>
      <c r="D33" s="137"/>
      <c r="E33" s="138"/>
      <c r="F33" s="136">
        <f t="shared" ref="F33" si="32">(F31/(H32+(60*F32)))*3.6</f>
        <v>16.363636363636367</v>
      </c>
      <c r="G33" s="137"/>
      <c r="H33" s="138"/>
      <c r="I33" s="136">
        <f t="shared" ref="I33" si="33">(I31/(K32+(60*I32)))*3.6</f>
        <v>18</v>
      </c>
      <c r="J33" s="137"/>
      <c r="K33" s="138"/>
      <c r="L33" s="136">
        <f t="shared" ref="L33" si="34">(L31/(N32+(60*L32)))*3.6</f>
        <v>15.652173913043478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1.0256410256410258</v>
      </c>
      <c r="D34" s="130"/>
      <c r="E34" s="131"/>
      <c r="F34" s="129">
        <f t="shared" ref="F34" si="36">F33/$H$1</f>
        <v>1.2121212121212124</v>
      </c>
      <c r="G34" s="130"/>
      <c r="H34" s="131"/>
      <c r="I34" s="129">
        <f t="shared" ref="I34" si="37">I33/$H$1</f>
        <v>1.3333333333333333</v>
      </c>
      <c r="J34" s="130"/>
      <c r="K34" s="131"/>
      <c r="L34" s="129">
        <f t="shared" ref="L34" si="38">L33/$H$1</f>
        <v>1.1594202898550725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12</v>
      </c>
      <c r="M36" s="54"/>
      <c r="N36" s="55"/>
    </row>
    <row r="37" spans="1:17" ht="19.5" thickBot="1">
      <c r="B37" s="15" t="s">
        <v>1</v>
      </c>
      <c r="C37" s="38">
        <v>1080</v>
      </c>
      <c r="D37" s="39"/>
      <c r="E37" s="40"/>
      <c r="I37" s="127" t="s">
        <v>73</v>
      </c>
      <c r="J37" s="128"/>
      <c r="K37" s="128"/>
      <c r="L37" s="42">
        <f>ABS(C38-L36)</f>
        <v>1.1999999999999993</v>
      </c>
      <c r="M37" s="42"/>
      <c r="N37" s="43"/>
    </row>
    <row r="38" spans="1:17" ht="18.75">
      <c r="B38" s="13" t="s">
        <v>4</v>
      </c>
      <c r="C38" s="52">
        <f>(C37/(E36+(C36*60)))*3.6</f>
        <v>10.8</v>
      </c>
      <c r="D38" s="44"/>
      <c r="E38" s="45"/>
    </row>
    <row r="39" spans="1:17" ht="19.5" thickBot="1">
      <c r="B39" s="14" t="s">
        <v>3</v>
      </c>
      <c r="C39" s="53">
        <f>C38/$H$1</f>
        <v>0.8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12</v>
      </c>
      <c r="M43" s="54"/>
      <c r="N43" s="55"/>
    </row>
    <row r="44" spans="1:17" ht="19.5" thickBot="1">
      <c r="B44" s="15" t="s">
        <v>1</v>
      </c>
      <c r="C44" s="38">
        <v>1040</v>
      </c>
      <c r="D44" s="39"/>
      <c r="E44" s="40"/>
      <c r="I44" s="127" t="s">
        <v>73</v>
      </c>
      <c r="J44" s="128"/>
      <c r="K44" s="128"/>
      <c r="L44" s="42">
        <f>ABS(C45-L43)</f>
        <v>1.5999999999999996</v>
      </c>
      <c r="M44" s="42"/>
      <c r="N44" s="43"/>
    </row>
    <row r="45" spans="1:17" ht="18.75">
      <c r="B45" s="13" t="s">
        <v>4</v>
      </c>
      <c r="C45" s="52">
        <f>(C44/(E43+(C43*60)))*3.6</f>
        <v>10.4</v>
      </c>
      <c r="D45" s="44"/>
      <c r="E45" s="45"/>
    </row>
    <row r="46" spans="1:17" ht="19.5" thickBot="1">
      <c r="B46" s="14" t="s">
        <v>3</v>
      </c>
      <c r="C46" s="53">
        <f>C45/$H$1</f>
        <v>0.77037037037037037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16</v>
      </c>
      <c r="M48" s="54"/>
      <c r="N48" s="55"/>
    </row>
    <row r="49" spans="1:14" ht="19.5" thickBot="1">
      <c r="B49" s="15" t="s">
        <v>1</v>
      </c>
      <c r="C49" s="38">
        <v>380</v>
      </c>
      <c r="D49" s="39"/>
      <c r="E49" s="40"/>
      <c r="I49" s="127" t="s">
        <v>73</v>
      </c>
      <c r="J49" s="128"/>
      <c r="K49" s="128"/>
      <c r="L49" s="42">
        <f>ABS(C50-L48)</f>
        <v>4.5999999999999996</v>
      </c>
      <c r="M49" s="42"/>
      <c r="N49" s="43"/>
    </row>
    <row r="50" spans="1:14" ht="18.75">
      <c r="B50" s="13" t="s">
        <v>4</v>
      </c>
      <c r="C50" s="52">
        <f>(C49/(E48+(C48*60)))*3.6</f>
        <v>11.4</v>
      </c>
      <c r="D50" s="44"/>
      <c r="E50" s="45"/>
    </row>
    <row r="51" spans="1:14" ht="19.5" thickBot="1">
      <c r="B51" s="14" t="s">
        <v>3</v>
      </c>
      <c r="C51" s="53">
        <f>C50/$H$1</f>
        <v>0.84444444444444444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0.80740740740740735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3.0999999999999996</v>
      </c>
      <c r="M53" s="108"/>
      <c r="N53" s="109"/>
    </row>
    <row r="54" spans="1:14" ht="16.5" thickBot="1">
      <c r="B54" s="21" t="s">
        <v>92</v>
      </c>
      <c r="C54" s="110">
        <v>1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0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12</v>
      </c>
      <c r="M58" s="54"/>
      <c r="N58" s="55"/>
    </row>
    <row r="59" spans="1:14" ht="19.5" thickBot="1">
      <c r="B59" s="15" t="s">
        <v>1</v>
      </c>
      <c r="C59" s="38">
        <v>410</v>
      </c>
      <c r="D59" s="39"/>
      <c r="E59" s="40"/>
      <c r="I59" s="127" t="s">
        <v>73</v>
      </c>
      <c r="J59" s="128"/>
      <c r="K59" s="128"/>
      <c r="L59" s="42">
        <f>ABS(C60-L58)</f>
        <v>0.29999999999999893</v>
      </c>
      <c r="M59" s="42"/>
      <c r="N59" s="43"/>
    </row>
    <row r="60" spans="1:14" ht="18.75">
      <c r="B60" s="13" t="s">
        <v>4</v>
      </c>
      <c r="C60" s="52">
        <f>(C59/(E58+(C58*60)))*3.6</f>
        <v>12.299999999999999</v>
      </c>
      <c r="D60" s="44"/>
      <c r="E60" s="45"/>
    </row>
    <row r="61" spans="1:14" ht="19.5" thickBot="1">
      <c r="B61" s="14" t="s">
        <v>3</v>
      </c>
      <c r="C61" s="53">
        <f>C60/$H$1</f>
        <v>0.91111111111111098</v>
      </c>
      <c r="D61" s="47"/>
      <c r="E61" s="48"/>
    </row>
    <row r="64" spans="1:14" ht="15.75" thickBot="1">
      <c r="A64" s="2">
        <v>41618</v>
      </c>
    </row>
    <row r="65" spans="1:30" ht="15.75" thickBot="1">
      <c r="R65" s="24" t="s">
        <v>96</v>
      </c>
      <c r="S65" s="56"/>
      <c r="T65" s="57"/>
      <c r="U65" s="57"/>
      <c r="V65" s="58"/>
      <c r="W65" s="57" t="s">
        <v>104</v>
      </c>
      <c r="X65" s="57"/>
      <c r="Y65" s="57"/>
      <c r="Z65" s="56"/>
      <c r="AA65" s="140"/>
      <c r="AB65" s="57"/>
      <c r="AC65" s="57"/>
      <c r="AD65" s="58"/>
    </row>
    <row r="66" spans="1:30" ht="15.75" thickBot="1">
      <c r="S66" s="25"/>
      <c r="T66" s="25"/>
      <c r="U66" s="26"/>
      <c r="Z66" s="25"/>
      <c r="AA66" s="25"/>
      <c r="AB66" s="25"/>
    </row>
    <row r="67" spans="1:30" ht="15.75">
      <c r="R67" s="141" t="s">
        <v>97</v>
      </c>
      <c r="S67" s="103" t="s">
        <v>103</v>
      </c>
      <c r="T67" s="141" t="s">
        <v>98</v>
      </c>
      <c r="U67" s="143" t="s">
        <v>72</v>
      </c>
      <c r="V67" s="144"/>
      <c r="W67" s="145"/>
      <c r="X67" s="146"/>
      <c r="Y67" s="146"/>
      <c r="Z67" s="146"/>
      <c r="AA67" s="146"/>
      <c r="AB67" s="147"/>
      <c r="AC67" s="148" t="s">
        <v>99</v>
      </c>
      <c r="AD67" s="149"/>
    </row>
    <row r="68" spans="1:30" ht="15.75" customHeight="1" thickBot="1">
      <c r="R68" s="142"/>
      <c r="S68" s="104"/>
      <c r="T68" s="142"/>
      <c r="U68" s="27" t="s">
        <v>3</v>
      </c>
      <c r="V68" s="28" t="s">
        <v>4</v>
      </c>
      <c r="W68" s="105" t="s">
        <v>2</v>
      </c>
      <c r="X68" s="106"/>
      <c r="Y68" s="107"/>
      <c r="Z68" s="29" t="s">
        <v>4</v>
      </c>
      <c r="AA68" s="150" t="s">
        <v>3</v>
      </c>
      <c r="AB68" s="151"/>
      <c r="AC68" s="152" t="s">
        <v>100</v>
      </c>
      <c r="AD68" s="153"/>
    </row>
    <row r="69" spans="1:30">
      <c r="R69" s="154">
        <v>1</v>
      </c>
      <c r="S69" s="92">
        <v>900</v>
      </c>
      <c r="T69" s="30" t="s">
        <v>101</v>
      </c>
      <c r="U69" s="69">
        <f>(V69/$H$1)</f>
        <v>0.7407407407407407</v>
      </c>
      <c r="V69" s="91">
        <v>10</v>
      </c>
      <c r="W69" s="155">
        <v>5</v>
      </c>
      <c r="X69" s="156" t="s">
        <v>5</v>
      </c>
      <c r="Y69" s="157" t="s">
        <v>38</v>
      </c>
      <c r="Z69" s="90">
        <f>(S69/((W69*60)+Y69))*3.6</f>
        <v>9.9386503067484675</v>
      </c>
      <c r="AA69" s="93">
        <f>(Z69/$H$1)*100</f>
        <v>73.619631901840492</v>
      </c>
      <c r="AB69" s="94"/>
      <c r="AC69" s="97">
        <f>ABS(Z69-V69)</f>
        <v>6.13496932515325E-2</v>
      </c>
      <c r="AD69" s="98"/>
    </row>
    <row r="70" spans="1:30">
      <c r="R70" s="61"/>
      <c r="S70" s="89"/>
      <c r="T70" s="31" t="s">
        <v>107</v>
      </c>
      <c r="U70" s="70"/>
      <c r="V70" s="71"/>
      <c r="W70" s="63"/>
      <c r="X70" s="65"/>
      <c r="Y70" s="67"/>
      <c r="Z70" s="90"/>
      <c r="AA70" s="95"/>
      <c r="AB70" s="96"/>
      <c r="AC70" s="59"/>
      <c r="AD70" s="60"/>
    </row>
    <row r="71" spans="1:30" ht="15" customHeight="1">
      <c r="R71" s="61">
        <v>2</v>
      </c>
      <c r="S71" s="73">
        <v>400</v>
      </c>
      <c r="T71" s="31" t="s">
        <v>106</v>
      </c>
      <c r="U71" s="69">
        <f t="shared" ref="U71" si="39">(V71/$H$1)</f>
        <v>0.88888888888888884</v>
      </c>
      <c r="V71" s="71">
        <v>12</v>
      </c>
      <c r="W71" s="83">
        <v>1</v>
      </c>
      <c r="X71" s="85" t="s">
        <v>5</v>
      </c>
      <c r="Y71" s="87" t="s">
        <v>111</v>
      </c>
      <c r="Z71" s="90">
        <f>(S71/((W71*60)+Y71))*3.6</f>
        <v>12.857142857142858</v>
      </c>
      <c r="AA71" s="77">
        <f t="shared" ref="AA71" si="40">(Z71/$H$1)*100</f>
        <v>95.238095238095241</v>
      </c>
      <c r="AB71" s="78"/>
      <c r="AC71" s="59">
        <f>ABS(Z71-V71)</f>
        <v>0.85714285714285765</v>
      </c>
      <c r="AD71" s="60"/>
    </row>
    <row r="72" spans="1:30" ht="15" customHeight="1">
      <c r="R72" s="61"/>
      <c r="S72" s="89"/>
      <c r="T72" s="31" t="s">
        <v>108</v>
      </c>
      <c r="U72" s="70"/>
      <c r="V72" s="71"/>
      <c r="W72" s="84"/>
      <c r="X72" s="86"/>
      <c r="Y72" s="88"/>
      <c r="Z72" s="90"/>
      <c r="AA72" s="95"/>
      <c r="AB72" s="96"/>
      <c r="AC72" s="59"/>
      <c r="AD72" s="60"/>
    </row>
    <row r="73" spans="1:30" ht="15" customHeight="1">
      <c r="R73" s="61">
        <v>3</v>
      </c>
      <c r="S73" s="73">
        <v>700</v>
      </c>
      <c r="T73" s="31" t="s">
        <v>109</v>
      </c>
      <c r="U73" s="69">
        <f t="shared" ref="U73" si="41">(V73/$H$1)</f>
        <v>0.81481481481481477</v>
      </c>
      <c r="V73" s="71">
        <v>11</v>
      </c>
      <c r="W73" s="63">
        <v>5</v>
      </c>
      <c r="X73" s="65" t="s">
        <v>5</v>
      </c>
      <c r="Y73" s="67" t="s">
        <v>112</v>
      </c>
      <c r="Z73" s="75">
        <f>(S73/((W73*60)+Y73))*3.6</f>
        <v>8.235294117647058</v>
      </c>
      <c r="AA73" s="77">
        <f t="shared" ref="AA73" si="42">(Z73/$H$1)*100</f>
        <v>61.002178649237472</v>
      </c>
      <c r="AB73" s="78"/>
      <c r="AC73" s="59">
        <f>ABS(Z73-V73)</f>
        <v>2.764705882352942</v>
      </c>
      <c r="AD73" s="60"/>
    </row>
    <row r="74" spans="1:30" ht="15.75" customHeight="1" thickBot="1">
      <c r="R74" s="62"/>
      <c r="S74" s="74"/>
      <c r="T74" s="32" t="s">
        <v>110</v>
      </c>
      <c r="U74" s="70"/>
      <c r="V74" s="72"/>
      <c r="W74" s="64"/>
      <c r="X74" s="66"/>
      <c r="Y74" s="68"/>
      <c r="Z74" s="76"/>
      <c r="AA74" s="79"/>
      <c r="AB74" s="80"/>
      <c r="AC74" s="81"/>
      <c r="AD74" s="82"/>
    </row>
    <row r="75" spans="1:30" ht="26.25">
      <c r="Z75" s="33" t="s">
        <v>102</v>
      </c>
      <c r="AA75" s="99">
        <f>AVERAGE(AA69:AA74)</f>
        <v>76.619968596391061</v>
      </c>
      <c r="AB75" s="100"/>
      <c r="AC75" s="101">
        <f>AVERAGE(AC69:AC74)</f>
        <v>1.2277328109157775</v>
      </c>
      <c r="AD75" s="102"/>
    </row>
    <row r="76" spans="1:30">
      <c r="Z76" s="34" t="s">
        <v>105</v>
      </c>
      <c r="AA76" s="139">
        <v>0</v>
      </c>
      <c r="AB76" s="139"/>
      <c r="AC76" s="139">
        <v>1.5</v>
      </c>
      <c r="AD76" s="139"/>
    </row>
    <row r="79" spans="1:30" ht="15.75" thickBot="1">
      <c r="A79" s="2">
        <v>41646</v>
      </c>
    </row>
    <row r="80" spans="1:30" ht="19.5" thickBot="1">
      <c r="B80" s="16" t="s">
        <v>2</v>
      </c>
      <c r="C80" s="17">
        <v>4</v>
      </c>
      <c r="D80" s="18" t="s">
        <v>5</v>
      </c>
      <c r="E80" s="19" t="s">
        <v>151</v>
      </c>
      <c r="I80" s="35" t="s">
        <v>2</v>
      </c>
      <c r="J80" s="36" t="s">
        <v>2</v>
      </c>
      <c r="K80" s="37" t="s">
        <v>2</v>
      </c>
      <c r="L80" s="18">
        <v>3</v>
      </c>
      <c r="M80" s="18" t="s">
        <v>5</v>
      </c>
      <c r="N80" s="19" t="s">
        <v>204</v>
      </c>
    </row>
    <row r="81" spans="2:14" s="164" customFormat="1" ht="18.75">
      <c r="B81" s="160" t="s">
        <v>1</v>
      </c>
      <c r="C81" s="161">
        <v>750</v>
      </c>
      <c r="D81" s="162"/>
      <c r="E81" s="163"/>
      <c r="I81" s="161" t="s">
        <v>1</v>
      </c>
      <c r="J81" s="162" t="s">
        <v>1</v>
      </c>
      <c r="K81" s="163" t="s">
        <v>1</v>
      </c>
      <c r="L81" s="165">
        <v>600</v>
      </c>
      <c r="M81" s="162"/>
      <c r="N81" s="163"/>
    </row>
    <row r="82" spans="2:14" s="164" customFormat="1" ht="18.75">
      <c r="B82" s="169" t="s">
        <v>4</v>
      </c>
      <c r="C82" s="170">
        <f>(C81/(E80+(C80*60)))*3.6</f>
        <v>10.62992125984252</v>
      </c>
      <c r="D82" s="171"/>
      <c r="E82" s="172"/>
      <c r="I82" s="136" t="s">
        <v>4</v>
      </c>
      <c r="J82" s="137" t="s">
        <v>4</v>
      </c>
      <c r="K82" s="138" t="s">
        <v>4</v>
      </c>
      <c r="L82" s="173">
        <f>(L81/(N80+(L80*60)))*3.6</f>
        <v>11.550802139037433</v>
      </c>
      <c r="M82" s="171"/>
      <c r="N82" s="172"/>
    </row>
    <row r="83" spans="2:14" ht="19.5" thickBot="1">
      <c r="B83" s="14" t="s">
        <v>3</v>
      </c>
      <c r="C83" s="53">
        <f>C82/$H$1</f>
        <v>0.78740157480314965</v>
      </c>
      <c r="D83" s="47"/>
      <c r="E83" s="48"/>
      <c r="I83" s="41" t="s">
        <v>3</v>
      </c>
      <c r="J83" s="42" t="s">
        <v>3</v>
      </c>
      <c r="K83" s="43" t="s">
        <v>3</v>
      </c>
      <c r="L83" s="46">
        <f>L82/$H$1</f>
        <v>0.85561497326203206</v>
      </c>
      <c r="M83" s="47"/>
      <c r="N83" s="48"/>
    </row>
    <row r="84" spans="2:14" ht="15.75" thickBot="1"/>
    <row r="85" spans="2:14" ht="19.5" thickBot="1">
      <c r="B85" s="16" t="s">
        <v>2</v>
      </c>
      <c r="C85" s="17">
        <v>2</v>
      </c>
      <c r="D85" s="18" t="s">
        <v>5</v>
      </c>
      <c r="E85" s="19" t="s">
        <v>205</v>
      </c>
      <c r="I85" s="49" t="s">
        <v>2</v>
      </c>
      <c r="J85" s="50" t="s">
        <v>2</v>
      </c>
      <c r="K85" s="51" t="s">
        <v>2</v>
      </c>
      <c r="L85" s="18">
        <v>3</v>
      </c>
      <c r="M85" s="18" t="s">
        <v>5</v>
      </c>
      <c r="N85" s="19" t="s">
        <v>167</v>
      </c>
    </row>
    <row r="86" spans="2:14" s="164" customFormat="1" ht="18.75">
      <c r="B86" s="160" t="s">
        <v>1</v>
      </c>
      <c r="C86" s="161">
        <v>450</v>
      </c>
      <c r="D86" s="162"/>
      <c r="E86" s="163"/>
      <c r="I86" s="166" t="s">
        <v>1</v>
      </c>
      <c r="J86" s="167" t="s">
        <v>1</v>
      </c>
      <c r="K86" s="168" t="s">
        <v>1</v>
      </c>
      <c r="L86" s="165">
        <v>600</v>
      </c>
      <c r="M86" s="162"/>
      <c r="N86" s="163"/>
    </row>
    <row r="87" spans="2:14" s="164" customFormat="1" ht="18.75">
      <c r="B87" s="169" t="s">
        <v>4</v>
      </c>
      <c r="C87" s="170">
        <f>(C86/(E85+(C85*60)))*3.6</f>
        <v>11.911764705882353</v>
      </c>
      <c r="D87" s="171"/>
      <c r="E87" s="172"/>
      <c r="I87" s="136" t="s">
        <v>4</v>
      </c>
      <c r="J87" s="137" t="s">
        <v>4</v>
      </c>
      <c r="K87" s="138" t="s">
        <v>4</v>
      </c>
      <c r="L87" s="173">
        <f>(L86/(N85+(L85*60)))*3.6</f>
        <v>11.076923076923078</v>
      </c>
      <c r="M87" s="171"/>
      <c r="N87" s="172"/>
    </row>
    <row r="88" spans="2:14" ht="19.5" thickBot="1">
      <c r="B88" s="14" t="s">
        <v>3</v>
      </c>
      <c r="C88" s="53">
        <f>C87/$H$1</f>
        <v>0.88235294117647056</v>
      </c>
      <c r="D88" s="47"/>
      <c r="E88" s="48"/>
      <c r="I88" s="41" t="s">
        <v>3</v>
      </c>
      <c r="J88" s="42" t="s">
        <v>3</v>
      </c>
      <c r="K88" s="43" t="s">
        <v>3</v>
      </c>
      <c r="L88" s="46">
        <f>L87/$H$1</f>
        <v>0.8205128205128206</v>
      </c>
      <c r="M88" s="47"/>
      <c r="N88" s="48"/>
    </row>
    <row r="89" spans="2:14" ht="15.75" thickBot="1"/>
    <row r="90" spans="2:14" ht="19.5" thickBot="1">
      <c r="B90" s="16" t="s">
        <v>2</v>
      </c>
      <c r="C90" s="17">
        <v>4</v>
      </c>
      <c r="D90" s="18" t="s">
        <v>5</v>
      </c>
      <c r="E90" s="19" t="s">
        <v>74</v>
      </c>
    </row>
    <row r="91" spans="2:14" s="164" customFormat="1" ht="18.75">
      <c r="B91" s="160" t="s">
        <v>1</v>
      </c>
      <c r="C91" s="161">
        <v>750</v>
      </c>
      <c r="D91" s="162"/>
      <c r="E91" s="163"/>
    </row>
    <row r="92" spans="2:14" ht="18.75">
      <c r="B92" s="13" t="s">
        <v>4</v>
      </c>
      <c r="C92" s="170">
        <f>(C91/(E90+(C90*60)))*3.6</f>
        <v>10.384615384615385</v>
      </c>
      <c r="D92" s="171"/>
      <c r="E92" s="172"/>
    </row>
    <row r="93" spans="2:14" ht="19.5" thickBot="1">
      <c r="B93" s="14" t="s">
        <v>3</v>
      </c>
      <c r="C93" s="53">
        <f>C92/$H$1</f>
        <v>0.76923076923076927</v>
      </c>
      <c r="D93" s="47"/>
      <c r="E93" s="48"/>
    </row>
  </sheetData>
  <mergeCells count="187">
    <mergeCell ref="AA76:AB76"/>
    <mergeCell ref="AC76:AD76"/>
    <mergeCell ref="I58:K58"/>
    <mergeCell ref="L58:N58"/>
    <mergeCell ref="C59:E59"/>
    <mergeCell ref="I59:K59"/>
    <mergeCell ref="L59:N59"/>
    <mergeCell ref="C60:E60"/>
    <mergeCell ref="C61:E61"/>
    <mergeCell ref="AA71:AB72"/>
    <mergeCell ref="W65:Z65"/>
    <mergeCell ref="AA65:AD65"/>
    <mergeCell ref="R67:R68"/>
    <mergeCell ref="T67:T68"/>
    <mergeCell ref="U67:V67"/>
    <mergeCell ref="W67:AB67"/>
    <mergeCell ref="AC67:AD67"/>
    <mergeCell ref="AA68:AB68"/>
    <mergeCell ref="AC68:AD68"/>
    <mergeCell ref="R69:R70"/>
    <mergeCell ref="W69:W70"/>
    <mergeCell ref="X69:X70"/>
    <mergeCell ref="Y69:Y70"/>
    <mergeCell ref="U69:U70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F17:H17"/>
    <mergeCell ref="I17:K17"/>
    <mergeCell ref="L17:N17"/>
    <mergeCell ref="I26:K26"/>
    <mergeCell ref="L26:N26"/>
    <mergeCell ref="C29:E29"/>
    <mergeCell ref="F29:H29"/>
    <mergeCell ref="I29:K29"/>
    <mergeCell ref="L29:N29"/>
    <mergeCell ref="C14:E14"/>
    <mergeCell ref="F14:H14"/>
    <mergeCell ref="I14:K14"/>
    <mergeCell ref="L14:N14"/>
    <mergeCell ref="O31:Q31"/>
    <mergeCell ref="C33:E33"/>
    <mergeCell ref="F33:H33"/>
    <mergeCell ref="I33:K33"/>
    <mergeCell ref="L33:N33"/>
    <mergeCell ref="O33:Q33"/>
    <mergeCell ref="A9:A12"/>
    <mergeCell ref="C9:E9"/>
    <mergeCell ref="F9:H9"/>
    <mergeCell ref="I9:K9"/>
    <mergeCell ref="L9:N9"/>
    <mergeCell ref="C12:E12"/>
    <mergeCell ref="F12:H12"/>
    <mergeCell ref="O17:Q17"/>
    <mergeCell ref="O29:Q29"/>
    <mergeCell ref="O26:Q26"/>
    <mergeCell ref="C28:E28"/>
    <mergeCell ref="F28:H28"/>
    <mergeCell ref="I28:K28"/>
    <mergeCell ref="L28:N28"/>
    <mergeCell ref="O28:Q28"/>
    <mergeCell ref="A26:A29"/>
    <mergeCell ref="C26:E26"/>
    <mergeCell ref="F26:H26"/>
    <mergeCell ref="A31:A34"/>
    <mergeCell ref="C31:E31"/>
    <mergeCell ref="F31:H31"/>
    <mergeCell ref="I31:K31"/>
    <mergeCell ref="L31:N31"/>
    <mergeCell ref="C34:E34"/>
    <mergeCell ref="F34:H34"/>
    <mergeCell ref="I34:K34"/>
    <mergeCell ref="L34:N34"/>
    <mergeCell ref="I43:K43"/>
    <mergeCell ref="L43:N43"/>
    <mergeCell ref="C44:E44"/>
    <mergeCell ref="I44:K44"/>
    <mergeCell ref="L44:N44"/>
    <mergeCell ref="O34:Q34"/>
    <mergeCell ref="C37:E37"/>
    <mergeCell ref="C38:E38"/>
    <mergeCell ref="C39:E39"/>
    <mergeCell ref="I36:K36"/>
    <mergeCell ref="L36:N36"/>
    <mergeCell ref="I37:K37"/>
    <mergeCell ref="L37:N37"/>
    <mergeCell ref="C50:E50"/>
    <mergeCell ref="C51:E51"/>
    <mergeCell ref="C53:E53"/>
    <mergeCell ref="F53:H54"/>
    <mergeCell ref="I53:K53"/>
    <mergeCell ref="C45:E45"/>
    <mergeCell ref="C46:E46"/>
    <mergeCell ref="I48:K48"/>
    <mergeCell ref="L48:N48"/>
    <mergeCell ref="C49:E49"/>
    <mergeCell ref="I49:K49"/>
    <mergeCell ref="L49:N49"/>
    <mergeCell ref="AC69:AD70"/>
    <mergeCell ref="AA75:AB75"/>
    <mergeCell ref="AC75:AD75"/>
    <mergeCell ref="S67:S68"/>
    <mergeCell ref="W68:Y68"/>
    <mergeCell ref="L53:N53"/>
    <mergeCell ref="C54:E54"/>
    <mergeCell ref="I54:K54"/>
    <mergeCell ref="L54:N54"/>
    <mergeCell ref="S65:V65"/>
    <mergeCell ref="AC71:AD72"/>
    <mergeCell ref="R73:R74"/>
    <mergeCell ref="W73:W74"/>
    <mergeCell ref="X73:X74"/>
    <mergeCell ref="Y73:Y74"/>
    <mergeCell ref="U73:U74"/>
    <mergeCell ref="V73:V74"/>
    <mergeCell ref="S73:S74"/>
    <mergeCell ref="Z73:Z74"/>
    <mergeCell ref="AA73:AB74"/>
    <mergeCell ref="AC73:AD74"/>
    <mergeCell ref="R71:R72"/>
    <mergeCell ref="W71:W72"/>
    <mergeCell ref="X71:X72"/>
    <mergeCell ref="Y71:Y72"/>
    <mergeCell ref="U71:U72"/>
    <mergeCell ref="V71:V72"/>
    <mergeCell ref="S71:S72"/>
    <mergeCell ref="Z71:Z72"/>
    <mergeCell ref="V69:V70"/>
    <mergeCell ref="S69:S70"/>
    <mergeCell ref="Z69:Z70"/>
    <mergeCell ref="AA69:AB70"/>
    <mergeCell ref="C92:E92"/>
    <mergeCell ref="C93:E93"/>
    <mergeCell ref="C81:E81"/>
    <mergeCell ref="C82:E82"/>
    <mergeCell ref="C83:E83"/>
    <mergeCell ref="C86:E86"/>
    <mergeCell ref="C87:E87"/>
    <mergeCell ref="C88:E88"/>
    <mergeCell ref="I86:K86"/>
    <mergeCell ref="I87:K87"/>
    <mergeCell ref="I88:K88"/>
    <mergeCell ref="I80:K80"/>
    <mergeCell ref="I81:K81"/>
    <mergeCell ref="I82:K82"/>
    <mergeCell ref="I83:K83"/>
    <mergeCell ref="L81:N81"/>
    <mergeCell ref="L82:N82"/>
    <mergeCell ref="L83:N83"/>
    <mergeCell ref="I85:K85"/>
    <mergeCell ref="C91:E91"/>
    <mergeCell ref="L86:N86"/>
    <mergeCell ref="L87:N87"/>
    <mergeCell ref="L88:N88"/>
  </mergeCells>
  <pageMargins left="0.7" right="0.7" top="0.75" bottom="0.75" header="0.3" footer="0.3"/>
  <pageSetup paperSize="9" orientation="portrait" r:id="rId1"/>
  <rowBreaks count="1" manualBreakCount="1">
    <brk id="62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D94"/>
  <sheetViews>
    <sheetView topLeftCell="A74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44</v>
      </c>
      <c r="B1" t="s">
        <v>45</v>
      </c>
      <c r="F1" t="s">
        <v>0</v>
      </c>
      <c r="G1" t="s">
        <v>5</v>
      </c>
      <c r="H1">
        <v>12.5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16</v>
      </c>
      <c r="F5" s="7">
        <v>0</v>
      </c>
      <c r="G5" s="8" t="s">
        <v>5</v>
      </c>
      <c r="H5" s="9" t="s">
        <v>20</v>
      </c>
      <c r="I5" s="7">
        <v>0</v>
      </c>
      <c r="J5" s="8" t="s">
        <v>5</v>
      </c>
      <c r="K5" s="9" t="s">
        <v>10</v>
      </c>
      <c r="L5" s="7">
        <v>0</v>
      </c>
      <c r="M5" s="8" t="s">
        <v>5</v>
      </c>
      <c r="N5" s="9" t="s">
        <v>6</v>
      </c>
      <c r="O5" s="7">
        <v>0</v>
      </c>
      <c r="P5" s="8" t="s">
        <v>5</v>
      </c>
      <c r="Q5" s="9" t="s">
        <v>14</v>
      </c>
    </row>
    <row r="6" spans="1:18">
      <c r="A6" s="134"/>
      <c r="B6" s="6" t="s">
        <v>4</v>
      </c>
      <c r="C6" s="136">
        <f>(C4/(E5+(60*C5)))*3.6</f>
        <v>11.612903225806452</v>
      </c>
      <c r="D6" s="137"/>
      <c r="E6" s="138"/>
      <c r="F6" s="136">
        <f t="shared" ref="F6" si="0">(F4/(H5+(60*F5)))*3.6</f>
        <v>10</v>
      </c>
      <c r="G6" s="137"/>
      <c r="H6" s="138"/>
      <c r="I6" s="136">
        <f t="shared" ref="I6" si="1">(I4/(K5+(60*I5)))*3.6</f>
        <v>11.25</v>
      </c>
      <c r="J6" s="137"/>
      <c r="K6" s="138"/>
      <c r="L6" s="136">
        <f t="shared" ref="L6" si="2">(L4/(N5+(60*L5)))*3.6</f>
        <v>10.90909090909091</v>
      </c>
      <c r="M6" s="137"/>
      <c r="N6" s="138"/>
      <c r="O6" s="136">
        <f t="shared" ref="O6" si="3">(O4/(Q5+(60*O5)))*3.6</f>
        <v>10.588235294117649</v>
      </c>
      <c r="P6" s="137"/>
      <c r="Q6" s="138"/>
    </row>
    <row r="7" spans="1:18" ht="15.75" thickBot="1">
      <c r="A7" s="135"/>
      <c r="B7" s="5" t="s">
        <v>3</v>
      </c>
      <c r="C7" s="129">
        <f>C6/$H$1</f>
        <v>0.92903225806451617</v>
      </c>
      <c r="D7" s="130"/>
      <c r="E7" s="131"/>
      <c r="F7" s="129">
        <f t="shared" ref="F7" si="4">F6/$H$1</f>
        <v>0.8</v>
      </c>
      <c r="G7" s="130"/>
      <c r="H7" s="131"/>
      <c r="I7" s="129">
        <f t="shared" ref="I7" si="5">I6/$H$1</f>
        <v>0.9</v>
      </c>
      <c r="J7" s="130"/>
      <c r="K7" s="131"/>
      <c r="L7" s="129">
        <f t="shared" ref="L7" si="6">L6/$H$1</f>
        <v>0.8727272727272728</v>
      </c>
      <c r="M7" s="130"/>
      <c r="N7" s="131"/>
      <c r="O7" s="129">
        <f t="shared" ref="O7" si="7">O6/$H$1</f>
        <v>0.84705882352941186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9</v>
      </c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12.857142857142858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1.0285714285714287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1000</v>
      </c>
      <c r="D20" s="39"/>
      <c r="E20" s="40"/>
    </row>
    <row r="21" spans="1:17" ht="18.75">
      <c r="B21" s="13" t="s">
        <v>4</v>
      </c>
      <c r="C21" s="52">
        <f>(C20/(E19+(C19*60)))*3.6</f>
        <v>10</v>
      </c>
      <c r="D21" s="44"/>
      <c r="E21" s="45"/>
    </row>
    <row r="22" spans="1:17" ht="19.5" thickBot="1">
      <c r="B22" s="14" t="s">
        <v>3</v>
      </c>
      <c r="C22" s="53">
        <f>C21/H1</f>
        <v>0.8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16</v>
      </c>
      <c r="F27" s="7">
        <v>0</v>
      </c>
      <c r="G27" s="8" t="s">
        <v>5</v>
      </c>
      <c r="H27" s="9" t="s">
        <v>10</v>
      </c>
      <c r="I27" s="7">
        <v>0</v>
      </c>
      <c r="J27" s="8" t="s">
        <v>5</v>
      </c>
      <c r="K27" s="9" t="s">
        <v>6</v>
      </c>
      <c r="L27" s="7">
        <v>0</v>
      </c>
      <c r="M27" s="8" t="s">
        <v>5</v>
      </c>
      <c r="N27" s="9" t="s">
        <v>10</v>
      </c>
      <c r="O27" s="7">
        <v>0</v>
      </c>
      <c r="P27" s="8" t="s">
        <v>5</v>
      </c>
      <c r="Q27" s="9" t="s">
        <v>6</v>
      </c>
    </row>
    <row r="28" spans="1:17">
      <c r="A28" s="134"/>
      <c r="B28" s="6" t="s">
        <v>4</v>
      </c>
      <c r="C28" s="136">
        <f>(C26/(E27+(60*C27)))*3.6</f>
        <v>11.612903225806452</v>
      </c>
      <c r="D28" s="137"/>
      <c r="E28" s="138"/>
      <c r="F28" s="136">
        <f t="shared" ref="F28" si="24">(F26/(H27+(60*F27)))*3.6</f>
        <v>11.25</v>
      </c>
      <c r="G28" s="137"/>
      <c r="H28" s="138"/>
      <c r="I28" s="136">
        <f t="shared" ref="I28" si="25">(I26/(K27+(60*I27)))*3.6</f>
        <v>10.90909090909091</v>
      </c>
      <c r="J28" s="137"/>
      <c r="K28" s="138"/>
      <c r="L28" s="136">
        <f t="shared" ref="L28" si="26">(L26/(N27+(60*L27)))*3.6</f>
        <v>11.25</v>
      </c>
      <c r="M28" s="137"/>
      <c r="N28" s="138"/>
      <c r="O28" s="136">
        <f t="shared" ref="O28" si="27">(O26/(Q27+(60*O27)))*3.6</f>
        <v>10.90909090909091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0.92903225806451617</v>
      </c>
      <c r="D29" s="130"/>
      <c r="E29" s="131"/>
      <c r="F29" s="129">
        <f t="shared" ref="F29" si="28">F28/$H$1</f>
        <v>0.9</v>
      </c>
      <c r="G29" s="130"/>
      <c r="H29" s="131"/>
      <c r="I29" s="129">
        <f t="shared" ref="I29" si="29">I28/$H$1</f>
        <v>0.8727272727272728</v>
      </c>
      <c r="J29" s="130"/>
      <c r="K29" s="131"/>
      <c r="L29" s="129">
        <f t="shared" ref="L29" si="30">L28/$H$1</f>
        <v>0.9</v>
      </c>
      <c r="M29" s="130"/>
      <c r="N29" s="131"/>
      <c r="O29" s="129">
        <f t="shared" ref="O29" si="31">O28/$H$1</f>
        <v>0.8727272727272728</v>
      </c>
      <c r="P29" s="130"/>
      <c r="Q29" s="131"/>
    </row>
    <row r="30" spans="1:17" ht="15.75" thickBot="1"/>
    <row r="31" spans="1:17" ht="15.75" thickBot="1">
      <c r="A31" s="132">
        <v>1.1000000000000001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6</v>
      </c>
      <c r="F32" s="7">
        <v>0</v>
      </c>
      <c r="G32" s="8" t="s">
        <v>5</v>
      </c>
      <c r="H32" s="9" t="s">
        <v>18</v>
      </c>
      <c r="I32" s="7">
        <v>0</v>
      </c>
      <c r="J32" s="8" t="s">
        <v>5</v>
      </c>
      <c r="K32" s="9" t="s">
        <v>18</v>
      </c>
      <c r="L32" s="7">
        <v>0</v>
      </c>
      <c r="M32" s="8" t="s">
        <v>5</v>
      </c>
      <c r="N32" s="9" t="s">
        <v>38</v>
      </c>
      <c r="O32" s="7">
        <v>0</v>
      </c>
      <c r="P32" s="8" t="s">
        <v>5</v>
      </c>
      <c r="Q32" s="9" t="s">
        <v>17</v>
      </c>
    </row>
    <row r="33" spans="1:17">
      <c r="A33" s="134"/>
      <c r="B33" s="6" t="s">
        <v>4</v>
      </c>
      <c r="C33" s="136">
        <f>(C31/(E32+(60*C32)))*3.6</f>
        <v>10.90909090909091</v>
      </c>
      <c r="D33" s="137"/>
      <c r="E33" s="138"/>
      <c r="F33" s="136">
        <f t="shared" ref="F33" si="32">(F31/(H32+(60*F32)))*3.6</f>
        <v>13.333333333333334</v>
      </c>
      <c r="G33" s="137"/>
      <c r="H33" s="138"/>
      <c r="I33" s="136">
        <f t="shared" ref="I33" si="33">(I31/(K32+(60*I32)))*3.6</f>
        <v>13.333333333333334</v>
      </c>
      <c r="J33" s="137"/>
      <c r="K33" s="138"/>
      <c r="L33" s="136">
        <f t="shared" ref="L33" si="34">(L31/(N32+(60*L32)))*3.6</f>
        <v>13.846153846153847</v>
      </c>
      <c r="M33" s="137"/>
      <c r="N33" s="138"/>
      <c r="O33" s="136">
        <f t="shared" ref="O33" si="35">(O31/(Q32+(60*O32)))*3.6</f>
        <v>14.4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0.8727272727272728</v>
      </c>
      <c r="D34" s="130"/>
      <c r="E34" s="131"/>
      <c r="F34" s="129">
        <f t="shared" ref="F34" si="36">F33/$H$1</f>
        <v>1.0666666666666667</v>
      </c>
      <c r="G34" s="130"/>
      <c r="H34" s="131"/>
      <c r="I34" s="129">
        <f t="shared" ref="I34" si="37">I33/$H$1</f>
        <v>1.0666666666666667</v>
      </c>
      <c r="J34" s="130"/>
      <c r="K34" s="131"/>
      <c r="L34" s="129">
        <f t="shared" ref="L34" si="38">L33/$H$1</f>
        <v>1.1076923076923078</v>
      </c>
      <c r="M34" s="130"/>
      <c r="N34" s="131"/>
      <c r="O34" s="129">
        <f t="shared" ref="O34" si="39">O33/$H$1</f>
        <v>1.1520000000000001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</v>
      </c>
      <c r="M36" s="54"/>
      <c r="N36" s="55"/>
    </row>
    <row r="37" spans="1:17" ht="19.5" thickBot="1">
      <c r="B37" s="15" t="s">
        <v>1</v>
      </c>
      <c r="C37" s="38">
        <v>975</v>
      </c>
      <c r="D37" s="39"/>
      <c r="E37" s="40"/>
      <c r="I37" s="127" t="s">
        <v>73</v>
      </c>
      <c r="J37" s="128"/>
      <c r="K37" s="128"/>
      <c r="L37" s="42">
        <f>ABS(C38-L36)</f>
        <v>0.25</v>
      </c>
      <c r="M37" s="42"/>
      <c r="N37" s="43"/>
    </row>
    <row r="38" spans="1:17" ht="18.75">
      <c r="B38" s="13" t="s">
        <v>4</v>
      </c>
      <c r="C38" s="52">
        <f>(C37/(E36+(C36*60)))*3.6</f>
        <v>9.75</v>
      </c>
      <c r="D38" s="44"/>
      <c r="E38" s="45"/>
    </row>
    <row r="39" spans="1:17" ht="19.5" thickBot="1">
      <c r="B39" s="14" t="s">
        <v>3</v>
      </c>
      <c r="C39" s="53">
        <f>C38/$H$1</f>
        <v>0.78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10</v>
      </c>
      <c r="M43" s="54"/>
      <c r="N43" s="55"/>
    </row>
    <row r="44" spans="1:17" ht="19.5" thickBot="1">
      <c r="B44" s="15" t="s">
        <v>1</v>
      </c>
      <c r="C44" s="38">
        <v>1015</v>
      </c>
      <c r="D44" s="39"/>
      <c r="E44" s="40"/>
      <c r="I44" s="127" t="s">
        <v>73</v>
      </c>
      <c r="J44" s="128"/>
      <c r="K44" s="128"/>
      <c r="L44" s="42">
        <f>ABS(C45-L43)</f>
        <v>0.15000000000000036</v>
      </c>
      <c r="M44" s="42"/>
      <c r="N44" s="43"/>
    </row>
    <row r="45" spans="1:17" ht="18.75">
      <c r="B45" s="13" t="s">
        <v>4</v>
      </c>
      <c r="C45" s="52">
        <f>(C44/(E43+(C43*60)))*3.6</f>
        <v>10.15</v>
      </c>
      <c r="D45" s="44"/>
      <c r="E45" s="45"/>
    </row>
    <row r="46" spans="1:17" ht="19.5" thickBot="1">
      <c r="B46" s="14" t="s">
        <v>3</v>
      </c>
      <c r="C46" s="53">
        <f>C45/$H$1</f>
        <v>0.81200000000000006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12.5</v>
      </c>
      <c r="M48" s="54"/>
      <c r="N48" s="55"/>
    </row>
    <row r="49" spans="1:14" ht="19.5" thickBot="1">
      <c r="B49" s="15" t="s">
        <v>1</v>
      </c>
      <c r="C49" s="38">
        <v>400</v>
      </c>
      <c r="D49" s="39"/>
      <c r="E49" s="40"/>
      <c r="I49" s="127" t="s">
        <v>73</v>
      </c>
      <c r="J49" s="128"/>
      <c r="K49" s="128"/>
      <c r="L49" s="42">
        <f>ABS(C50-L48)</f>
        <v>0.5</v>
      </c>
      <c r="M49" s="42"/>
      <c r="N49" s="43"/>
    </row>
    <row r="50" spans="1:14" ht="18.75">
      <c r="B50" s="13" t="s">
        <v>4</v>
      </c>
      <c r="C50" s="52">
        <f>(C49/(E48+(C48*60)))*3.6</f>
        <v>12</v>
      </c>
      <c r="D50" s="44"/>
      <c r="E50" s="45"/>
    </row>
    <row r="51" spans="1:14" ht="19.5" thickBot="1">
      <c r="B51" s="14" t="s">
        <v>3</v>
      </c>
      <c r="C51" s="53">
        <f>C50/$H$1</f>
        <v>0.96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0.88600000000000001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0.32500000000000018</v>
      </c>
      <c r="M53" s="108"/>
      <c r="N53" s="109"/>
    </row>
    <row r="54" spans="1:14" ht="16.5" thickBot="1">
      <c r="B54" s="21" t="s">
        <v>92</v>
      </c>
      <c r="C54" s="110">
        <v>4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8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12.5</v>
      </c>
      <c r="M58" s="54"/>
      <c r="N58" s="55"/>
    </row>
    <row r="59" spans="1:14" ht="19.5" thickBot="1">
      <c r="B59" s="15" t="s">
        <v>1</v>
      </c>
      <c r="C59" s="38">
        <v>420</v>
      </c>
      <c r="D59" s="39"/>
      <c r="E59" s="40"/>
      <c r="I59" s="127" t="s">
        <v>73</v>
      </c>
      <c r="J59" s="128"/>
      <c r="K59" s="128"/>
      <c r="L59" s="42">
        <f>ABS(C60-L58)</f>
        <v>9.9999999999999645E-2</v>
      </c>
      <c r="M59" s="42"/>
      <c r="N59" s="43"/>
    </row>
    <row r="60" spans="1:14" ht="18.75">
      <c r="B60" s="13" t="s">
        <v>4</v>
      </c>
      <c r="C60" s="52">
        <f>(C59/(E58+(C58*60)))*3.6</f>
        <v>12.6</v>
      </c>
      <c r="D60" s="44"/>
      <c r="E60" s="45"/>
    </row>
    <row r="61" spans="1:14" ht="19.5" thickBot="1">
      <c r="B61" s="14" t="s">
        <v>3</v>
      </c>
      <c r="C61" s="53">
        <f>C60/$H$1</f>
        <v>1.008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400</v>
      </c>
      <c r="T70" s="30" t="s">
        <v>101</v>
      </c>
      <c r="U70" s="69">
        <f>(V70/$H$1)</f>
        <v>0.92</v>
      </c>
      <c r="V70" s="91">
        <v>11.5</v>
      </c>
      <c r="W70" s="155">
        <v>2</v>
      </c>
      <c r="X70" s="156" t="s">
        <v>5</v>
      </c>
      <c r="Y70" s="157" t="s">
        <v>112</v>
      </c>
      <c r="Z70" s="90">
        <f>(S70/((W70*60)+Y70))*3.6</f>
        <v>11.428571428571429</v>
      </c>
      <c r="AA70" s="93">
        <f>(Z70/$H$1)*100</f>
        <v>91.428571428571431</v>
      </c>
      <c r="AB70" s="94"/>
      <c r="AC70" s="97">
        <f>ABS(Z70-V70)</f>
        <v>7.1428571428571175E-2</v>
      </c>
      <c r="AD70" s="98"/>
    </row>
    <row r="71" spans="1:30">
      <c r="R71" s="61"/>
      <c r="S71" s="89"/>
      <c r="T71" s="31" t="s">
        <v>152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700</v>
      </c>
      <c r="T72" s="31" t="s">
        <v>153</v>
      </c>
      <c r="U72" s="69">
        <f t="shared" ref="U72" si="40">(V72/$H$1)</f>
        <v>0.84</v>
      </c>
      <c r="V72" s="71">
        <v>10.5</v>
      </c>
      <c r="W72" s="83">
        <v>4</v>
      </c>
      <c r="X72" s="85" t="s">
        <v>5</v>
      </c>
      <c r="Y72" s="87" t="s">
        <v>74</v>
      </c>
      <c r="Z72" s="90">
        <f>(S72/((W72*60)+Y72))*3.6</f>
        <v>9.6923076923076934</v>
      </c>
      <c r="AA72" s="77">
        <f t="shared" ref="AA72" si="41">(Z72/$H$1)*100</f>
        <v>77.538461538461547</v>
      </c>
      <c r="AB72" s="78"/>
      <c r="AC72" s="59">
        <f>ABS(Z72-V72)</f>
        <v>0.8076923076923066</v>
      </c>
      <c r="AD72" s="60"/>
    </row>
    <row r="73" spans="1:30" ht="15" customHeight="1">
      <c r="R73" s="61"/>
      <c r="S73" s="89"/>
      <c r="T73" s="31" t="s">
        <v>106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900</v>
      </c>
      <c r="T74" s="31" t="s">
        <v>154</v>
      </c>
      <c r="U74" s="69">
        <f t="shared" ref="U74" si="42">(V74/$H$1)</f>
        <v>0.76</v>
      </c>
      <c r="V74" s="71">
        <v>9.5</v>
      </c>
      <c r="W74" s="63">
        <v>5</v>
      </c>
      <c r="X74" s="65" t="s">
        <v>5</v>
      </c>
      <c r="Y74" s="67" t="s">
        <v>29</v>
      </c>
      <c r="Z74" s="75">
        <f>(S74/((W74*60)+Y74))*3.6</f>
        <v>9.8480243161094219</v>
      </c>
      <c r="AA74" s="77">
        <f t="shared" ref="AA74" si="43">(Z74/$H$1)*100</f>
        <v>78.784194528875375</v>
      </c>
      <c r="AB74" s="78"/>
      <c r="AC74" s="59">
        <f>ABS(Z74-V74)</f>
        <v>0.34802431610942186</v>
      </c>
      <c r="AD74" s="60"/>
    </row>
    <row r="75" spans="1:30" ht="15.75" customHeight="1" thickBot="1">
      <c r="R75" s="62"/>
      <c r="S75" s="74"/>
      <c r="T75" s="32" t="s">
        <v>155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82.583742498636127</v>
      </c>
      <c r="AB76" s="100"/>
      <c r="AC76" s="101">
        <f>AVERAGE(AC70:AC75)</f>
        <v>0.40904839841009988</v>
      </c>
      <c r="AD76" s="102"/>
    </row>
    <row r="77" spans="1:30">
      <c r="Z77" s="34" t="s">
        <v>105</v>
      </c>
      <c r="AA77" s="139">
        <v>2.5</v>
      </c>
      <c r="AB77" s="139"/>
      <c r="AC77" s="139">
        <v>7.5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80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178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12.053571428571429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12.134831460674157</v>
      </c>
      <c r="M83" s="171"/>
      <c r="N83" s="172"/>
    </row>
    <row r="84" spans="1:14" ht="19.5" thickBot="1">
      <c r="B84" s="14" t="s">
        <v>3</v>
      </c>
      <c r="C84" s="53">
        <f>C83/$H$1</f>
        <v>0.9642857142857143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0.97078651685393258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184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9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11.824817518248176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10.384615384615385</v>
      </c>
      <c r="M88" s="171"/>
      <c r="N88" s="172"/>
    </row>
    <row r="89" spans="1:14" ht="19.5" thickBot="1">
      <c r="B89" s="14" t="s">
        <v>3</v>
      </c>
      <c r="C89" s="53">
        <f>C88/$H$1</f>
        <v>0.9459854014598541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0.83076923076923082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4</v>
      </c>
      <c r="D91" s="18" t="s">
        <v>5</v>
      </c>
      <c r="E91" s="19" t="s">
        <v>77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10.465116279069766</v>
      </c>
      <c r="D93" s="171"/>
      <c r="E93" s="172"/>
    </row>
    <row r="94" spans="1:14" ht="19.5" thickBot="1">
      <c r="B94" s="14" t="s">
        <v>3</v>
      </c>
      <c r="C94" s="53">
        <f>C93/$H$1</f>
        <v>0.83720930232558133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94"/>
  <sheetViews>
    <sheetView topLeftCell="A78" workbookViewId="0">
      <selection activeCell="B80" sqref="B80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52</v>
      </c>
      <c r="B1" t="s">
        <v>53</v>
      </c>
      <c r="F1" t="s">
        <v>0</v>
      </c>
      <c r="G1" t="s">
        <v>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/>
      <c r="D5" s="8" t="s">
        <v>5</v>
      </c>
      <c r="E5" s="9"/>
      <c r="F5" s="7"/>
      <c r="G5" s="8" t="s">
        <v>5</v>
      </c>
      <c r="H5" s="9"/>
      <c r="I5" s="7"/>
      <c r="J5" s="8" t="s">
        <v>5</v>
      </c>
      <c r="K5" s="9"/>
      <c r="L5" s="7"/>
      <c r="M5" s="8" t="s">
        <v>5</v>
      </c>
      <c r="N5" s="9"/>
      <c r="O5" s="7"/>
      <c r="P5" s="8" t="s">
        <v>5</v>
      </c>
      <c r="Q5" s="9"/>
    </row>
    <row r="6" spans="1:18">
      <c r="A6" s="134"/>
      <c r="B6" s="6" t="s">
        <v>4</v>
      </c>
      <c r="C6" s="136" t="e">
        <f>(C4/(E5+(60*C5)))*3.6</f>
        <v>#DIV/0!</v>
      </c>
      <c r="D6" s="137"/>
      <c r="E6" s="138"/>
      <c r="F6" s="136" t="e">
        <f t="shared" ref="F6" si="0">(F4/(H5+(60*F5)))*3.6</f>
        <v>#DIV/0!</v>
      </c>
      <c r="G6" s="137"/>
      <c r="H6" s="138"/>
      <c r="I6" s="136" t="e">
        <f t="shared" ref="I6" si="1">(I4/(K5+(60*I5)))*3.6</f>
        <v>#DIV/0!</v>
      </c>
      <c r="J6" s="137"/>
      <c r="K6" s="138"/>
      <c r="L6" s="136" t="e">
        <f t="shared" ref="L6" si="2">(L4/(N5+(60*L5)))*3.6</f>
        <v>#DIV/0!</v>
      </c>
      <c r="M6" s="137"/>
      <c r="N6" s="138"/>
      <c r="O6" s="136" t="e">
        <f t="shared" ref="O6" si="3">(O4/(Q5+(60*O5)))*3.6</f>
        <v>#DIV/0!</v>
      </c>
      <c r="P6" s="137"/>
      <c r="Q6" s="138"/>
    </row>
    <row r="7" spans="1:18" ht="15.75" thickBot="1">
      <c r="A7" s="135"/>
      <c r="B7" s="5" t="s">
        <v>3</v>
      </c>
      <c r="C7" s="129" t="e">
        <f>C6/$H$1</f>
        <v>#DIV/0!</v>
      </c>
      <c r="D7" s="130"/>
      <c r="E7" s="131"/>
      <c r="F7" s="129" t="e">
        <f t="shared" ref="F7" si="4">F6/$H$1</f>
        <v>#DIV/0!</v>
      </c>
      <c r="G7" s="130"/>
      <c r="H7" s="131"/>
      <c r="I7" s="129" t="e">
        <f t="shared" ref="I7" si="5">I6/$H$1</f>
        <v>#DIV/0!</v>
      </c>
      <c r="J7" s="130"/>
      <c r="K7" s="131"/>
      <c r="L7" s="129" t="e">
        <f t="shared" ref="L7" si="6">L6/$H$1</f>
        <v>#DIV/0!</v>
      </c>
      <c r="M7" s="130"/>
      <c r="N7" s="131"/>
      <c r="O7" s="129" t="e">
        <f t="shared" ref="O7" si="7">O6/$H$1</f>
        <v>#DIV/0!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/>
      <c r="D20" s="39"/>
      <c r="E20" s="40"/>
    </row>
    <row r="21" spans="1:17" ht="18.75">
      <c r="B21" s="13" t="s">
        <v>4</v>
      </c>
      <c r="C21" s="52">
        <f>(C20/(E19+(C19*60)))*3.6</f>
        <v>0</v>
      </c>
      <c r="D21" s="44"/>
      <c r="E21" s="45"/>
    </row>
    <row r="22" spans="1:17" ht="19.5" thickBot="1">
      <c r="B22" s="14" t="s">
        <v>3</v>
      </c>
      <c r="C22" s="53" t="e">
        <f>C21/H1</f>
        <v>#DIV/0!</v>
      </c>
      <c r="D22" s="47"/>
      <c r="E22" s="48"/>
    </row>
    <row r="25" spans="1:17" ht="15.75" thickBot="1">
      <c r="A25" s="2">
        <v>41604</v>
      </c>
      <c r="B25" t="s">
        <v>81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/>
      <c r="F27" s="7">
        <v>0</v>
      </c>
      <c r="G27" s="8" t="s">
        <v>5</v>
      </c>
      <c r="H27" s="9"/>
      <c r="I27" s="7">
        <v>0</v>
      </c>
      <c r="J27" s="8" t="s">
        <v>5</v>
      </c>
      <c r="K27" s="9"/>
      <c r="L27" s="7">
        <v>0</v>
      </c>
      <c r="M27" s="8" t="s">
        <v>5</v>
      </c>
      <c r="N27" s="9"/>
      <c r="O27" s="7">
        <v>0</v>
      </c>
      <c r="P27" s="8" t="s">
        <v>5</v>
      </c>
      <c r="Q27" s="9"/>
    </row>
    <row r="28" spans="1:17">
      <c r="A28" s="134"/>
      <c r="B28" s="6" t="s">
        <v>4</v>
      </c>
      <c r="C28" s="136" t="e">
        <f>(C26/(E27+(60*C27)))*3.6</f>
        <v>#DIV/0!</v>
      </c>
      <c r="D28" s="137"/>
      <c r="E28" s="138"/>
      <c r="F28" s="136" t="e">
        <f t="shared" ref="F28" si="24">(F26/(H27+(60*F27)))*3.6</f>
        <v>#DIV/0!</v>
      </c>
      <c r="G28" s="137"/>
      <c r="H28" s="138"/>
      <c r="I28" s="136" t="e">
        <f t="shared" ref="I28" si="25">(I26/(K27+(60*I27)))*3.6</f>
        <v>#DIV/0!</v>
      </c>
      <c r="J28" s="137"/>
      <c r="K28" s="138"/>
      <c r="L28" s="136" t="e">
        <f t="shared" ref="L28" si="26">(L26/(N27+(60*L27)))*3.6</f>
        <v>#DIV/0!</v>
      </c>
      <c r="M28" s="137"/>
      <c r="N28" s="138"/>
      <c r="O28" s="136" t="e">
        <f t="shared" ref="O28" si="27">(O26/(Q27+(60*O27)))*3.6</f>
        <v>#DIV/0!</v>
      </c>
      <c r="P28" s="137"/>
      <c r="Q28" s="138"/>
    </row>
    <row r="29" spans="1:17" ht="15.75" thickBot="1">
      <c r="A29" s="135"/>
      <c r="B29" s="5" t="s">
        <v>3</v>
      </c>
      <c r="C29" s="129" t="e">
        <f>C28/$H$1</f>
        <v>#DIV/0!</v>
      </c>
      <c r="D29" s="130"/>
      <c r="E29" s="131"/>
      <c r="F29" s="129" t="e">
        <f t="shared" ref="F29" si="28">F28/$H$1</f>
        <v>#DIV/0!</v>
      </c>
      <c r="G29" s="130"/>
      <c r="H29" s="131"/>
      <c r="I29" s="129" t="e">
        <f t="shared" ref="I29" si="29">I28/$H$1</f>
        <v>#DIV/0!</v>
      </c>
      <c r="J29" s="130"/>
      <c r="K29" s="131"/>
      <c r="L29" s="129" t="e">
        <f t="shared" ref="L29" si="30">L28/$H$1</f>
        <v>#DIV/0!</v>
      </c>
      <c r="M29" s="130"/>
      <c r="N29" s="131"/>
      <c r="O29" s="129" t="e">
        <f t="shared" ref="O29" si="31">O28/$H$1</f>
        <v>#DIV/0!</v>
      </c>
      <c r="P29" s="130"/>
      <c r="Q29" s="131"/>
    </row>
    <row r="30" spans="1:17" ht="15.75" thickBot="1"/>
    <row r="31" spans="1:17" ht="15.75" thickBot="1">
      <c r="A31" s="132"/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/>
      <c r="F32" s="7">
        <v>0</v>
      </c>
      <c r="G32" s="8" t="s">
        <v>5</v>
      </c>
      <c r="H32" s="9"/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 t="e">
        <f>(C31/(E32+(60*C32)))*3.6</f>
        <v>#DIV/0!</v>
      </c>
      <c r="D33" s="137"/>
      <c r="E33" s="138"/>
      <c r="F33" s="136" t="e">
        <f t="shared" ref="F33" si="32">(F31/(H32+(60*F32)))*3.6</f>
        <v>#DIV/0!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 t="e">
        <f>C33/$H$1</f>
        <v>#DIV/0!</v>
      </c>
      <c r="D34" s="130"/>
      <c r="E34" s="131"/>
      <c r="F34" s="129" t="e">
        <f t="shared" ref="F34" si="36">F33/$H$1</f>
        <v>#DIV/0!</v>
      </c>
      <c r="G34" s="130"/>
      <c r="H34" s="131"/>
      <c r="I34" s="129" t="e">
        <f t="shared" ref="I34" si="37">I33/$H$1</f>
        <v>#DIV/0!</v>
      </c>
      <c r="J34" s="130"/>
      <c r="K34" s="131"/>
      <c r="L34" s="129" t="e">
        <f t="shared" ref="L34" si="38">L33/$H$1</f>
        <v>#DIV/0!</v>
      </c>
      <c r="M34" s="130"/>
      <c r="N34" s="131"/>
      <c r="O34" s="129" t="e">
        <f t="shared" ref="O34" si="39">O33/$H$1</f>
        <v>#DIV/0!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/>
      <c r="M36" s="54"/>
      <c r="N36" s="55"/>
    </row>
    <row r="37" spans="1:17" ht="19.5" thickBot="1">
      <c r="B37" s="15" t="s">
        <v>1</v>
      </c>
      <c r="C37" s="38"/>
      <c r="D37" s="39"/>
      <c r="E37" s="40"/>
      <c r="I37" s="127" t="s">
        <v>73</v>
      </c>
      <c r="J37" s="128"/>
      <c r="K37" s="128"/>
      <c r="L37" s="42">
        <f>ABS(C38-L36)</f>
        <v>0</v>
      </c>
      <c r="M37" s="42"/>
      <c r="N37" s="43"/>
    </row>
    <row r="38" spans="1:17" ht="18.75">
      <c r="B38" s="13" t="s">
        <v>4</v>
      </c>
      <c r="C38" s="52">
        <f>(C37/(E36+(C36*60)))*3.6</f>
        <v>0</v>
      </c>
      <c r="D38" s="44"/>
      <c r="E38" s="45"/>
    </row>
    <row r="39" spans="1:17" ht="19.5" thickBot="1">
      <c r="B39" s="14" t="s">
        <v>3</v>
      </c>
      <c r="C39" s="53" t="e">
        <f>C38/$H$1</f>
        <v>#DIV/0!</v>
      </c>
      <c r="D39" s="47"/>
      <c r="E39" s="48"/>
    </row>
    <row r="42" spans="1:17" ht="15.75" thickBot="1">
      <c r="A42" s="2">
        <v>41611</v>
      </c>
      <c r="B42" t="s">
        <v>93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/>
      <c r="M43" s="54"/>
      <c r="N43" s="55"/>
    </row>
    <row r="44" spans="1:17" ht="19.5" thickBot="1">
      <c r="B44" s="15" t="s">
        <v>1</v>
      </c>
      <c r="C44" s="38"/>
      <c r="D44" s="39"/>
      <c r="E44" s="40"/>
      <c r="I44" s="127" t="s">
        <v>73</v>
      </c>
      <c r="J44" s="128"/>
      <c r="K44" s="128"/>
      <c r="L44" s="42">
        <f>ABS(C45-L43)</f>
        <v>0</v>
      </c>
      <c r="M44" s="42"/>
      <c r="N44" s="43"/>
    </row>
    <row r="45" spans="1:17" ht="18.75">
      <c r="B45" s="13" t="s">
        <v>4</v>
      </c>
      <c r="C45" s="52">
        <f>(C44/(E43+(C43*60)))*3.6</f>
        <v>0</v>
      </c>
      <c r="D45" s="44"/>
      <c r="E45" s="45"/>
    </row>
    <row r="46" spans="1:17" ht="19.5" thickBot="1">
      <c r="B46" s="14" t="s">
        <v>3</v>
      </c>
      <c r="C46" s="53" t="e">
        <f>C45/$H$1</f>
        <v>#DIV/0!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/>
      <c r="M48" s="54"/>
      <c r="N48" s="55"/>
    </row>
    <row r="49" spans="1:14" ht="19.5" thickBot="1">
      <c r="B49" s="15" t="s">
        <v>1</v>
      </c>
      <c r="C49" s="38"/>
      <c r="D49" s="39"/>
      <c r="E49" s="40"/>
      <c r="I49" s="127" t="s">
        <v>73</v>
      </c>
      <c r="J49" s="128"/>
      <c r="K49" s="128"/>
      <c r="L49" s="42">
        <f>ABS(C50-L48)</f>
        <v>0</v>
      </c>
      <c r="M49" s="42"/>
      <c r="N49" s="43"/>
    </row>
    <row r="50" spans="1:14" ht="18.75">
      <c r="B50" s="13" t="s">
        <v>4</v>
      </c>
      <c r="C50" s="52">
        <f>(C49/(E48+(C48*60)))*3.6</f>
        <v>0</v>
      </c>
      <c r="D50" s="44"/>
      <c r="E50" s="45"/>
    </row>
    <row r="51" spans="1:14" ht="19.5" thickBot="1">
      <c r="B51" s="14" t="s">
        <v>3</v>
      </c>
      <c r="C51" s="53" t="e">
        <f>C50/$H$1</f>
        <v>#DIV/0!</v>
      </c>
      <c r="D51" s="47"/>
      <c r="E51" s="48"/>
    </row>
    <row r="52" spans="1:14" ht="15.75" thickBot="1"/>
    <row r="53" spans="1:14" ht="30">
      <c r="B53" s="20" t="s">
        <v>90</v>
      </c>
      <c r="C53" s="117" t="e">
        <f>(C46+C51)/2</f>
        <v>#DIV/0!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</v>
      </c>
      <c r="M53" s="108"/>
      <c r="N53" s="109"/>
    </row>
    <row r="54" spans="1:14" ht="16.5" thickBot="1">
      <c r="B54" s="21" t="s">
        <v>92</v>
      </c>
      <c r="C54" s="110"/>
      <c r="D54" s="111"/>
      <c r="E54" s="112"/>
      <c r="F54" s="121"/>
      <c r="G54" s="114"/>
      <c r="H54" s="122"/>
      <c r="I54" s="113" t="s">
        <v>92</v>
      </c>
      <c r="J54" s="114"/>
      <c r="K54" s="114"/>
      <c r="L54" s="115"/>
      <c r="M54" s="115"/>
      <c r="N54" s="116"/>
    </row>
    <row r="57" spans="1:14" ht="15.75" thickBot="1">
      <c r="A57" s="2">
        <v>41613</v>
      </c>
      <c r="B57" t="s">
        <v>81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/>
      <c r="M58" s="54"/>
      <c r="N58" s="55"/>
    </row>
    <row r="59" spans="1:14" ht="19.5" thickBot="1">
      <c r="B59" s="15" t="s">
        <v>1</v>
      </c>
      <c r="C59" s="38"/>
      <c r="D59" s="39"/>
      <c r="E59" s="40"/>
      <c r="I59" s="127" t="s">
        <v>73</v>
      </c>
      <c r="J59" s="128"/>
      <c r="K59" s="128"/>
      <c r="L59" s="42">
        <f>ABS(C60-L58)</f>
        <v>0</v>
      </c>
      <c r="M59" s="42"/>
      <c r="N59" s="43"/>
    </row>
    <row r="60" spans="1:14" ht="18.75">
      <c r="B60" s="13" t="s">
        <v>4</v>
      </c>
      <c r="C60" s="52">
        <f>(C59/(E58+(C58*60)))*3.6</f>
        <v>0</v>
      </c>
      <c r="D60" s="44"/>
      <c r="E60" s="45"/>
    </row>
    <row r="61" spans="1:14" ht="19.5" thickBot="1">
      <c r="B61" s="14" t="s">
        <v>3</v>
      </c>
      <c r="C61" s="53" t="e">
        <f>C60/$H$1</f>
        <v>#DIV/0!</v>
      </c>
      <c r="D61" s="47"/>
      <c r="E61" s="48"/>
    </row>
    <row r="65" spans="1:30" ht="15.75" thickBot="1">
      <c r="A65" s="2">
        <v>41618</v>
      </c>
      <c r="B65" t="s">
        <v>81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/>
      <c r="T70" s="30" t="s">
        <v>101</v>
      </c>
      <c r="U70" s="69" t="e">
        <f>(V70/$H$1)</f>
        <v>#DIV/0!</v>
      </c>
      <c r="V70" s="91"/>
      <c r="W70" s="155"/>
      <c r="X70" s="156" t="s">
        <v>5</v>
      </c>
      <c r="Y70" s="157"/>
      <c r="Z70" s="90" t="e">
        <f>(S70/((W70*60)+Y70))*3.6</f>
        <v>#DIV/0!</v>
      </c>
      <c r="AA70" s="93" t="e">
        <f>(Z70/$H$1)*100</f>
        <v>#DIV/0!</v>
      </c>
      <c r="AB70" s="94"/>
      <c r="AC70" s="97" t="e">
        <f>ABS(Z70-V70)</f>
        <v>#DIV/0!</v>
      </c>
      <c r="AD70" s="98"/>
    </row>
    <row r="71" spans="1:30">
      <c r="R71" s="61"/>
      <c r="S71" s="89"/>
      <c r="T71" s="31"/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/>
      <c r="T72" s="31"/>
      <c r="U72" s="69" t="e">
        <f t="shared" ref="U72" si="40">(V72/$H$1)</f>
        <v>#DIV/0!</v>
      </c>
      <c r="V72" s="71"/>
      <c r="W72" s="83"/>
      <c r="X72" s="85" t="s">
        <v>5</v>
      </c>
      <c r="Y72" s="87"/>
      <c r="Z72" s="90" t="e">
        <f>(S72/((W72*60)+Y72))*3.6</f>
        <v>#DIV/0!</v>
      </c>
      <c r="AA72" s="77" t="e">
        <f t="shared" ref="AA72" si="41">(Z72/$H$1)*100</f>
        <v>#DIV/0!</v>
      </c>
      <c r="AB72" s="78"/>
      <c r="AC72" s="59" t="e">
        <f>ABS(Z72-V72)</f>
        <v>#DIV/0!</v>
      </c>
      <c r="AD72" s="60"/>
    </row>
    <row r="73" spans="1:30" ht="15" customHeight="1">
      <c r="R73" s="61"/>
      <c r="S73" s="89"/>
      <c r="T73" s="31"/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/>
      <c r="T74" s="31"/>
      <c r="U74" s="69" t="e">
        <f t="shared" ref="U74" si="42">(V74/$H$1)</f>
        <v>#DIV/0!</v>
      </c>
      <c r="V74" s="71"/>
      <c r="W74" s="63"/>
      <c r="X74" s="65" t="s">
        <v>5</v>
      </c>
      <c r="Y74" s="67"/>
      <c r="Z74" s="75" t="e">
        <f>(S74/((W74*60)+Y74))*3.6</f>
        <v>#DIV/0!</v>
      </c>
      <c r="AA74" s="77" t="e">
        <f t="shared" ref="AA74" si="43">(Z74/$H$1)*100</f>
        <v>#DIV/0!</v>
      </c>
      <c r="AB74" s="78"/>
      <c r="AC74" s="59" t="e">
        <f>ABS(Z74-V74)</f>
        <v>#DIV/0!</v>
      </c>
      <c r="AD74" s="60"/>
    </row>
    <row r="75" spans="1:30" ht="15.75" customHeight="1" thickBot="1">
      <c r="R75" s="62"/>
      <c r="S75" s="74"/>
      <c r="T75" s="32"/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 t="e">
        <f>AVERAGE(AA70:AA75)</f>
        <v>#DIV/0!</v>
      </c>
      <c r="AB76" s="100"/>
      <c r="AC76" s="101" t="e">
        <f>AVERAGE(AC70:AC75)</f>
        <v>#DIV/0!</v>
      </c>
      <c r="AD76" s="102"/>
    </row>
    <row r="77" spans="1:30">
      <c r="Z77" s="34" t="s">
        <v>105</v>
      </c>
      <c r="AA77" s="139"/>
      <c r="AB77" s="139"/>
      <c r="AC77" s="139"/>
      <c r="AD77" s="139"/>
    </row>
    <row r="80" spans="1:30" ht="15.75" thickBot="1">
      <c r="A80" s="2">
        <v>41646</v>
      </c>
      <c r="B80" t="s">
        <v>81</v>
      </c>
    </row>
    <row r="81" spans="1:14" ht="19.5" thickBot="1">
      <c r="B81" s="16" t="s">
        <v>2</v>
      </c>
      <c r="C81" s="17"/>
      <c r="D81" s="18" t="s">
        <v>5</v>
      </c>
      <c r="E81" s="19"/>
      <c r="I81" s="35" t="s">
        <v>2</v>
      </c>
      <c r="J81" s="36" t="s">
        <v>2</v>
      </c>
      <c r="K81" s="37" t="s">
        <v>2</v>
      </c>
      <c r="L81" s="18"/>
      <c r="M81" s="18" t="s">
        <v>5</v>
      </c>
      <c r="N81" s="19"/>
    </row>
    <row r="82" spans="1:14" ht="18.75">
      <c r="A82" s="164"/>
      <c r="B82" s="160" t="s">
        <v>1</v>
      </c>
      <c r="C82" s="161"/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/>
      <c r="M82" s="162"/>
      <c r="N82" s="163"/>
    </row>
    <row r="83" spans="1:14" ht="18.75">
      <c r="A83" s="164"/>
      <c r="B83" s="169" t="s">
        <v>4</v>
      </c>
      <c r="C83" s="170" t="e">
        <f>(C82/(E81+(C81*60)))*3.6</f>
        <v>#DIV/0!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 t="e">
        <f>(L82/(N81+(L81*60)))*3.6</f>
        <v>#DIV/0!</v>
      </c>
      <c r="M83" s="171"/>
      <c r="N83" s="172"/>
    </row>
    <row r="84" spans="1:14" ht="19.5" thickBot="1">
      <c r="B84" s="14" t="s">
        <v>3</v>
      </c>
      <c r="C84" s="53" t="e">
        <f>C83/$H$1</f>
        <v>#DIV/0!</v>
      </c>
      <c r="D84" s="47"/>
      <c r="E84" s="48"/>
      <c r="I84" s="41" t="s">
        <v>3</v>
      </c>
      <c r="J84" s="42" t="s">
        <v>3</v>
      </c>
      <c r="K84" s="43" t="s">
        <v>3</v>
      </c>
      <c r="L84" s="46" t="e">
        <f>L83/$H$1</f>
        <v>#DIV/0!</v>
      </c>
      <c r="M84" s="47"/>
      <c r="N84" s="48"/>
    </row>
    <row r="85" spans="1:14" ht="15.75" thickBot="1"/>
    <row r="86" spans="1:14" ht="19.5" thickBot="1">
      <c r="B86" s="16" t="s">
        <v>2</v>
      </c>
      <c r="C86" s="17"/>
      <c r="D86" s="18" t="s">
        <v>5</v>
      </c>
      <c r="E86" s="19"/>
      <c r="I86" s="49" t="s">
        <v>2</v>
      </c>
      <c r="J86" s="50" t="s">
        <v>2</v>
      </c>
      <c r="K86" s="51" t="s">
        <v>2</v>
      </c>
      <c r="L86" s="18"/>
      <c r="M86" s="18" t="s">
        <v>5</v>
      </c>
      <c r="N86" s="19"/>
    </row>
    <row r="87" spans="1:14" ht="18.75">
      <c r="A87" s="164"/>
      <c r="B87" s="160" t="s">
        <v>1</v>
      </c>
      <c r="C87" s="161"/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/>
      <c r="M87" s="162"/>
      <c r="N87" s="163"/>
    </row>
    <row r="88" spans="1:14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 t="e">
        <f>(L87/(N86+(L86*60)))*3.6</f>
        <v>#DIV/0!</v>
      </c>
      <c r="M88" s="171"/>
      <c r="N88" s="172"/>
    </row>
    <row r="89" spans="1:14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 t="e">
        <f>L88/$H$1</f>
        <v>#DIV/0!</v>
      </c>
      <c r="M89" s="47"/>
      <c r="N89" s="48"/>
    </row>
    <row r="90" spans="1:14" ht="15.75" thickBot="1"/>
    <row r="91" spans="1:14" ht="19.5" thickBot="1">
      <c r="B91" s="16" t="s">
        <v>2</v>
      </c>
      <c r="C91" s="17"/>
      <c r="D91" s="18" t="s">
        <v>5</v>
      </c>
      <c r="E91" s="19"/>
    </row>
    <row r="92" spans="1:14" ht="18.75">
      <c r="A92" s="164"/>
      <c r="B92" s="160" t="s">
        <v>1</v>
      </c>
      <c r="C92" s="161"/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 t="e">
        <f>(C92/(E91+(C91*60)))*3.6</f>
        <v>#DIV/0!</v>
      </c>
      <c r="D93" s="44"/>
      <c r="E93" s="45"/>
    </row>
    <row r="94" spans="1:14" ht="19.5" thickBot="1">
      <c r="B94" s="14" t="s">
        <v>3</v>
      </c>
      <c r="C94" s="53" t="e">
        <f>C93/$H$1</f>
        <v>#DIV/0!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94"/>
  <sheetViews>
    <sheetView topLeftCell="A7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46</v>
      </c>
      <c r="B1" t="s">
        <v>47</v>
      </c>
      <c r="F1" t="s">
        <v>0</v>
      </c>
      <c r="G1" t="s">
        <v>5</v>
      </c>
      <c r="H1">
        <v>14.5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29</v>
      </c>
      <c r="F5" s="7">
        <v>0</v>
      </c>
      <c r="G5" s="8" t="s">
        <v>5</v>
      </c>
      <c r="H5" s="9" t="s">
        <v>9</v>
      </c>
      <c r="I5" s="7">
        <v>0</v>
      </c>
      <c r="J5" s="8" t="s">
        <v>5</v>
      </c>
      <c r="K5" s="9" t="s">
        <v>29</v>
      </c>
      <c r="L5" s="7">
        <v>0</v>
      </c>
      <c r="M5" s="8" t="s">
        <v>5</v>
      </c>
      <c r="N5" s="9" t="s">
        <v>29</v>
      </c>
      <c r="O5" s="7">
        <v>0</v>
      </c>
      <c r="P5" s="8" t="s">
        <v>5</v>
      </c>
      <c r="Q5" s="9" t="s">
        <v>17</v>
      </c>
    </row>
    <row r="6" spans="1:18">
      <c r="A6" s="134"/>
      <c r="B6" s="6" t="s">
        <v>4</v>
      </c>
      <c r="C6" s="136">
        <f>(C4/(E5+(60*C5)))*3.6</f>
        <v>12.413793103448276</v>
      </c>
      <c r="D6" s="137"/>
      <c r="E6" s="138"/>
      <c r="F6" s="136">
        <f t="shared" ref="F6" si="0">(F4/(H5+(60*F5)))*3.6</f>
        <v>12.857142857142858</v>
      </c>
      <c r="G6" s="137"/>
      <c r="H6" s="138"/>
      <c r="I6" s="136">
        <f t="shared" ref="I6" si="1">(I4/(K5+(60*I5)))*3.6</f>
        <v>12.413793103448276</v>
      </c>
      <c r="J6" s="137"/>
      <c r="K6" s="138"/>
      <c r="L6" s="136">
        <f t="shared" ref="L6" si="2">(L4/(N5+(60*L5)))*3.6</f>
        <v>12.413793103448276</v>
      </c>
      <c r="M6" s="137"/>
      <c r="N6" s="138"/>
      <c r="O6" s="136">
        <f t="shared" ref="O6" si="3">(O4/(Q5+(60*O5)))*3.6</f>
        <v>14.4</v>
      </c>
      <c r="P6" s="137"/>
      <c r="Q6" s="138"/>
    </row>
    <row r="7" spans="1:18" ht="15.75" thickBot="1">
      <c r="A7" s="135"/>
      <c r="B7" s="5" t="s">
        <v>3</v>
      </c>
      <c r="C7" s="129">
        <f>C6/$H$1</f>
        <v>0.85612366230677761</v>
      </c>
      <c r="D7" s="130"/>
      <c r="E7" s="131"/>
      <c r="F7" s="129">
        <f t="shared" ref="F7" si="4">F6/$H$1</f>
        <v>0.88669950738916259</v>
      </c>
      <c r="G7" s="130"/>
      <c r="H7" s="131"/>
      <c r="I7" s="129">
        <f t="shared" ref="I7" si="5">I6/$H$1</f>
        <v>0.85612366230677761</v>
      </c>
      <c r="J7" s="130"/>
      <c r="K7" s="131"/>
      <c r="L7" s="129">
        <f t="shared" ref="L7" si="6">L6/$H$1</f>
        <v>0.85612366230677761</v>
      </c>
      <c r="M7" s="130"/>
      <c r="N7" s="131"/>
      <c r="O7" s="129">
        <f t="shared" ref="O7" si="7">O6/$H$1</f>
        <v>0.99310344827586206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1240</v>
      </c>
      <c r="D20" s="39"/>
      <c r="E20" s="40"/>
    </row>
    <row r="21" spans="1:17" ht="18.75">
      <c r="B21" s="13" t="s">
        <v>4</v>
      </c>
      <c r="C21" s="52">
        <f>(C20/(E19+(C19*60)))*3.6</f>
        <v>12.4</v>
      </c>
      <c r="D21" s="44"/>
      <c r="E21" s="45"/>
    </row>
    <row r="22" spans="1:17" ht="19.5" thickBot="1">
      <c r="B22" s="14" t="s">
        <v>3</v>
      </c>
      <c r="C22" s="53">
        <f>C21/H1</f>
        <v>0.85517241379310349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43</v>
      </c>
      <c r="F27" s="7">
        <v>0</v>
      </c>
      <c r="G27" s="8" t="s">
        <v>5</v>
      </c>
      <c r="H27" s="9" t="s">
        <v>18</v>
      </c>
      <c r="I27" s="7">
        <v>0</v>
      </c>
      <c r="J27" s="8" t="s">
        <v>5</v>
      </c>
      <c r="K27" s="9" t="s">
        <v>29</v>
      </c>
      <c r="L27" s="7">
        <v>0</v>
      </c>
      <c r="M27" s="8" t="s">
        <v>5</v>
      </c>
      <c r="N27" s="9" t="s">
        <v>18</v>
      </c>
      <c r="O27" s="7">
        <v>0</v>
      </c>
      <c r="P27" s="8" t="s">
        <v>5</v>
      </c>
      <c r="Q27" s="9" t="s">
        <v>38</v>
      </c>
    </row>
    <row r="28" spans="1:17">
      <c r="A28" s="134"/>
      <c r="B28" s="6" t="s">
        <v>4</v>
      </c>
      <c r="C28" s="136">
        <f>(C26/(E27+(60*C27)))*3.6</f>
        <v>8.5714285714285712</v>
      </c>
      <c r="D28" s="137"/>
      <c r="E28" s="138"/>
      <c r="F28" s="136">
        <f t="shared" ref="F28" si="24">(F26/(H27+(60*F27)))*3.6</f>
        <v>13.333333333333334</v>
      </c>
      <c r="G28" s="137"/>
      <c r="H28" s="138"/>
      <c r="I28" s="136">
        <f t="shared" ref="I28" si="25">(I26/(K27+(60*I27)))*3.6</f>
        <v>12.413793103448276</v>
      </c>
      <c r="J28" s="137"/>
      <c r="K28" s="138"/>
      <c r="L28" s="136">
        <f t="shared" ref="L28" si="26">(L26/(N27+(60*L27)))*3.6</f>
        <v>13.333333333333334</v>
      </c>
      <c r="M28" s="137"/>
      <c r="N28" s="138"/>
      <c r="O28" s="136">
        <f t="shared" ref="O28" si="27">(O26/(Q27+(60*O27)))*3.6</f>
        <v>13.846153846153847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0.59113300492610832</v>
      </c>
      <c r="D29" s="130"/>
      <c r="E29" s="131"/>
      <c r="F29" s="129">
        <f t="shared" ref="F29" si="28">F28/$H$1</f>
        <v>0.91954022988505746</v>
      </c>
      <c r="G29" s="130"/>
      <c r="H29" s="131"/>
      <c r="I29" s="129">
        <f t="shared" ref="I29" si="29">I28/$H$1</f>
        <v>0.85612366230677761</v>
      </c>
      <c r="J29" s="130"/>
      <c r="K29" s="131"/>
      <c r="L29" s="129">
        <f t="shared" ref="L29" si="30">L28/$H$1</f>
        <v>0.91954022988505746</v>
      </c>
      <c r="M29" s="130"/>
      <c r="N29" s="131"/>
      <c r="O29" s="129">
        <f t="shared" ref="O29" si="31">O28/$H$1</f>
        <v>0.9549071618037136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17</v>
      </c>
      <c r="F32" s="7">
        <v>0</v>
      </c>
      <c r="G32" s="8" t="s">
        <v>5</v>
      </c>
      <c r="H32" s="9"/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14.4</v>
      </c>
      <c r="D33" s="137"/>
      <c r="E33" s="138"/>
      <c r="F33" s="136" t="e">
        <f t="shared" ref="F33" si="32">(F31/(H32+(60*F32)))*3.6</f>
        <v>#DIV/0!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0.99310344827586206</v>
      </c>
      <c r="D34" s="130"/>
      <c r="E34" s="131"/>
      <c r="F34" s="129"/>
      <c r="G34" s="130"/>
      <c r="H34" s="131"/>
      <c r="I34" s="129"/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</v>
      </c>
      <c r="M36" s="54"/>
      <c r="N36" s="55"/>
    </row>
    <row r="37" spans="1:17" ht="19.5" thickBot="1">
      <c r="B37" s="15" t="s">
        <v>1</v>
      </c>
      <c r="C37" s="38">
        <v>1140</v>
      </c>
      <c r="D37" s="39"/>
      <c r="E37" s="40"/>
      <c r="I37" s="127" t="s">
        <v>73</v>
      </c>
      <c r="J37" s="128"/>
      <c r="K37" s="128"/>
      <c r="L37" s="42">
        <f>ABS(C38-L36)</f>
        <v>1.4000000000000004</v>
      </c>
      <c r="M37" s="42"/>
      <c r="N37" s="43"/>
    </row>
    <row r="38" spans="1:17" ht="18.75">
      <c r="B38" s="13" t="s">
        <v>4</v>
      </c>
      <c r="C38" s="52">
        <f>(C37/(E36+(C36*60)))*3.6</f>
        <v>11.4</v>
      </c>
      <c r="D38" s="44"/>
      <c r="E38" s="45"/>
    </row>
    <row r="39" spans="1:17" ht="19.5" thickBot="1">
      <c r="B39" s="14" t="s">
        <v>3</v>
      </c>
      <c r="C39" s="53">
        <f>C38/$H$1</f>
        <v>0.78620689655172415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11.6</v>
      </c>
      <c r="M43" s="54"/>
      <c r="N43" s="55"/>
    </row>
    <row r="44" spans="1:17" ht="19.5" thickBot="1">
      <c r="B44" s="15" t="s">
        <v>1</v>
      </c>
      <c r="C44" s="38">
        <v>945</v>
      </c>
      <c r="D44" s="39"/>
      <c r="E44" s="40"/>
      <c r="I44" s="127" t="s">
        <v>73</v>
      </c>
      <c r="J44" s="128"/>
      <c r="K44" s="128"/>
      <c r="L44" s="42">
        <f>ABS(C45-L43)</f>
        <v>2.1499999999999986</v>
      </c>
      <c r="M44" s="42"/>
      <c r="N44" s="43"/>
    </row>
    <row r="45" spans="1:17" ht="18.75">
      <c r="B45" s="13" t="s">
        <v>4</v>
      </c>
      <c r="C45" s="52">
        <f>(C44/(E43+(C43*60)))*3.6</f>
        <v>9.4500000000000011</v>
      </c>
      <c r="D45" s="44"/>
      <c r="E45" s="45"/>
    </row>
    <row r="46" spans="1:17" ht="19.5" thickBot="1">
      <c r="B46" s="14" t="s">
        <v>3</v>
      </c>
      <c r="C46" s="53">
        <f>C45/$H$1</f>
        <v>0.65172413793103456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/>
      <c r="M48" s="54"/>
      <c r="N48" s="55"/>
      <c r="O48" s="22" t="s">
        <v>94</v>
      </c>
    </row>
    <row r="49" spans="1:14" ht="19.5" thickBot="1">
      <c r="B49" s="15" t="s">
        <v>1</v>
      </c>
      <c r="C49" s="38">
        <v>485</v>
      </c>
      <c r="D49" s="39"/>
      <c r="E49" s="40"/>
      <c r="I49" s="127" t="s">
        <v>73</v>
      </c>
      <c r="J49" s="128"/>
      <c r="K49" s="128"/>
      <c r="L49" s="42">
        <f>ABS(C50-L48)</f>
        <v>14.55</v>
      </c>
      <c r="M49" s="42"/>
      <c r="N49" s="43"/>
    </row>
    <row r="50" spans="1:14" ht="18.75">
      <c r="B50" s="13" t="s">
        <v>4</v>
      </c>
      <c r="C50" s="52">
        <f>(C49/(E48+(C48*60)))*3.6</f>
        <v>14.55</v>
      </c>
      <c r="D50" s="44"/>
      <c r="E50" s="45"/>
    </row>
    <row r="51" spans="1:14" ht="19.5" thickBot="1">
      <c r="B51" s="14" t="s">
        <v>3</v>
      </c>
      <c r="C51" s="53">
        <f>C50/$H$1</f>
        <v>1.0034482758620691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0.82758620689655182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8.35</v>
      </c>
      <c r="M53" s="108"/>
      <c r="N53" s="109"/>
    </row>
    <row r="54" spans="1:14" ht="16.5" thickBot="1">
      <c r="B54" s="21" t="s">
        <v>92</v>
      </c>
      <c r="C54" s="110">
        <v>1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0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15</v>
      </c>
      <c r="M58" s="54"/>
      <c r="N58" s="55"/>
    </row>
    <row r="59" spans="1:14" ht="19.5" thickBot="1">
      <c r="B59" s="15" t="s">
        <v>1</v>
      </c>
      <c r="C59" s="38">
        <v>520</v>
      </c>
      <c r="D59" s="39"/>
      <c r="E59" s="40"/>
      <c r="I59" s="127" t="s">
        <v>73</v>
      </c>
      <c r="J59" s="128"/>
      <c r="K59" s="128"/>
      <c r="L59" s="42">
        <f>ABS(C60-L58)</f>
        <v>0.59999999999999964</v>
      </c>
      <c r="M59" s="42"/>
      <c r="N59" s="43"/>
    </row>
    <row r="60" spans="1:14" ht="18.75">
      <c r="B60" s="13" t="s">
        <v>4</v>
      </c>
      <c r="C60" s="52">
        <f>(C59/(E58+(C58*60)))*3.6</f>
        <v>15.6</v>
      </c>
      <c r="D60" s="44"/>
      <c r="E60" s="45"/>
    </row>
    <row r="61" spans="1:14" ht="19.5" thickBot="1">
      <c r="B61" s="14" t="s">
        <v>3</v>
      </c>
      <c r="C61" s="53">
        <f>C60/$H$1</f>
        <v>1.0758620689655172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800</v>
      </c>
      <c r="T70" s="30" t="s">
        <v>101</v>
      </c>
      <c r="U70" s="69">
        <f>(V70/$H$1)</f>
        <v>0.75862068965517238</v>
      </c>
      <c r="V70" s="91">
        <v>11</v>
      </c>
      <c r="W70" s="155">
        <v>4</v>
      </c>
      <c r="X70" s="156" t="s">
        <v>5</v>
      </c>
      <c r="Y70" s="157" t="s">
        <v>129</v>
      </c>
      <c r="Z70" s="90">
        <f>(S70/((W70*60)+Y70))*3.6</f>
        <v>9.795918367346939</v>
      </c>
      <c r="AA70" s="93">
        <f>(Z70/$H$1)*100</f>
        <v>67.558057705840952</v>
      </c>
      <c r="AB70" s="94"/>
      <c r="AC70" s="97">
        <f>ABS(Z70-V70)</f>
        <v>1.204081632653061</v>
      </c>
      <c r="AD70" s="98"/>
    </row>
    <row r="71" spans="1:30">
      <c r="R71" s="61"/>
      <c r="S71" s="89"/>
      <c r="T71" s="31" t="s">
        <v>125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1200</v>
      </c>
      <c r="T72" s="31" t="s">
        <v>156</v>
      </c>
      <c r="U72" s="69">
        <f t="shared" ref="U72" si="36">(V72/$H$1)</f>
        <v>0.68965517241379315</v>
      </c>
      <c r="V72" s="71">
        <v>10</v>
      </c>
      <c r="W72" s="83">
        <v>6</v>
      </c>
      <c r="X72" s="85" t="s">
        <v>5</v>
      </c>
      <c r="Y72" s="87" t="s">
        <v>160</v>
      </c>
      <c r="Z72" s="90">
        <f>(S72/((W72*60)+Y72))*3.6</f>
        <v>10.562347188264059</v>
      </c>
      <c r="AA72" s="77">
        <f t="shared" ref="AA72" si="37">(Z72/$H$1)*100</f>
        <v>72.843773712165927</v>
      </c>
      <c r="AB72" s="78"/>
      <c r="AC72" s="59">
        <f>ABS(Z72-V72)</f>
        <v>0.56234718826405938</v>
      </c>
      <c r="AD72" s="60"/>
    </row>
    <row r="73" spans="1:30" ht="15" customHeight="1">
      <c r="R73" s="61"/>
      <c r="S73" s="89"/>
      <c r="T73" s="31" t="s">
        <v>157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500</v>
      </c>
      <c r="T74" s="31" t="s">
        <v>158</v>
      </c>
      <c r="U74" s="69">
        <f t="shared" ref="U74" si="38">(V74/$H$1)</f>
        <v>0.62068965517241381</v>
      </c>
      <c r="V74" s="71">
        <v>9</v>
      </c>
      <c r="W74" s="63">
        <v>3</v>
      </c>
      <c r="X74" s="65" t="s">
        <v>5</v>
      </c>
      <c r="Y74" s="67" t="s">
        <v>161</v>
      </c>
      <c r="Z74" s="75">
        <f>(S74/((W74*60)+Y74))*3.6</f>
        <v>9.8901098901098905</v>
      </c>
      <c r="AA74" s="77">
        <f t="shared" ref="AA74" si="39">(Z74/$H$1)*100</f>
        <v>68.207654414550973</v>
      </c>
      <c r="AB74" s="78"/>
      <c r="AC74" s="59">
        <f>ABS(Z74-V74)</f>
        <v>0.8901098901098905</v>
      </c>
      <c r="AD74" s="60"/>
    </row>
    <row r="75" spans="1:30" ht="15.75" customHeight="1" thickBot="1">
      <c r="R75" s="62"/>
      <c r="S75" s="74"/>
      <c r="T75" s="32" t="s">
        <v>159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69.536495277519279</v>
      </c>
      <c r="AB76" s="100"/>
      <c r="AC76" s="101">
        <f>AVERAGE(AC70:AC75)</f>
        <v>0.88551290367567026</v>
      </c>
      <c r="AD76" s="102"/>
    </row>
    <row r="77" spans="1:30">
      <c r="Z77" s="34" t="s">
        <v>105</v>
      </c>
      <c r="AA77" s="139">
        <v>0</v>
      </c>
      <c r="AB77" s="139"/>
      <c r="AC77" s="139">
        <v>2.5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80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214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12.053571428571429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13.251533742331288</v>
      </c>
      <c r="M83" s="171"/>
      <c r="N83" s="172"/>
    </row>
    <row r="84" spans="1:14" ht="19.5" thickBot="1">
      <c r="B84" s="14" t="s">
        <v>3</v>
      </c>
      <c r="C84" s="53">
        <f>C83/$H$1</f>
        <v>0.83128078817733997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0.91389887878146814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207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215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13.064516129032258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11.25</v>
      </c>
      <c r="M88" s="171"/>
      <c r="N88" s="172"/>
    </row>
    <row r="89" spans="1:14" ht="19.5" thickBot="1">
      <c r="B89" s="14" t="s">
        <v>3</v>
      </c>
      <c r="C89" s="53">
        <f>C88/$H$1</f>
        <v>0.90100111234705227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0.77586206896551724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123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>
        <f>(C92/(E91+(C91*60)))*3.6</f>
        <v>12</v>
      </c>
      <c r="D93" s="44"/>
      <c r="E93" s="45"/>
    </row>
    <row r="94" spans="1:14" ht="19.5" thickBot="1">
      <c r="B94" s="14" t="s">
        <v>3</v>
      </c>
      <c r="C94" s="53">
        <f>C93/$H$1</f>
        <v>0.82758620689655171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D94"/>
  <sheetViews>
    <sheetView topLeftCell="A70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48</v>
      </c>
      <c r="B1" t="s">
        <v>49</v>
      </c>
      <c r="F1" t="s">
        <v>0</v>
      </c>
      <c r="G1" t="s">
        <v>5</v>
      </c>
      <c r="H1">
        <v>10.5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10</v>
      </c>
      <c r="F5" s="7">
        <v>0</v>
      </c>
      <c r="G5" s="8" t="s">
        <v>5</v>
      </c>
      <c r="H5" s="9" t="s">
        <v>43</v>
      </c>
      <c r="I5" s="7">
        <v>0</v>
      </c>
      <c r="J5" s="8" t="s">
        <v>5</v>
      </c>
      <c r="K5" s="9" t="s">
        <v>11</v>
      </c>
      <c r="L5" s="7">
        <v>0</v>
      </c>
      <c r="M5" s="8" t="s">
        <v>5</v>
      </c>
      <c r="N5" s="9" t="s">
        <v>19</v>
      </c>
      <c r="O5" s="7">
        <v>0</v>
      </c>
      <c r="P5" s="8" t="s">
        <v>5</v>
      </c>
      <c r="Q5" s="9" t="s">
        <v>8</v>
      </c>
    </row>
    <row r="6" spans="1:18">
      <c r="A6" s="134"/>
      <c r="B6" s="6" t="s">
        <v>4</v>
      </c>
      <c r="C6" s="136">
        <f>(C4/(E5+(60*C5)))*3.6</f>
        <v>11.25</v>
      </c>
      <c r="D6" s="137"/>
      <c r="E6" s="138"/>
      <c r="F6" s="136">
        <f t="shared" ref="F6" si="0">(F4/(H5+(60*F5)))*3.6</f>
        <v>8.5714285714285712</v>
      </c>
      <c r="G6" s="137"/>
      <c r="H6" s="138"/>
      <c r="I6" s="136">
        <f t="shared" ref="I6" si="1">(I4/(K5+(60*I5)))*3.6</f>
        <v>10.285714285714286</v>
      </c>
      <c r="J6" s="137"/>
      <c r="K6" s="138"/>
      <c r="L6" s="136">
        <f t="shared" ref="L6" si="2">(L4/(N5+(60*L5)))*3.6</f>
        <v>9.4736842105263168</v>
      </c>
      <c r="M6" s="137"/>
      <c r="N6" s="138"/>
      <c r="O6" s="136">
        <f t="shared" ref="O6" si="3">(O4/(Q5+(60*O5)))*3.6</f>
        <v>9.7297297297297298</v>
      </c>
      <c r="P6" s="137"/>
      <c r="Q6" s="138"/>
    </row>
    <row r="7" spans="1:18" ht="15.75" thickBot="1">
      <c r="A7" s="135"/>
      <c r="B7" s="5" t="s">
        <v>3</v>
      </c>
      <c r="C7" s="129">
        <f>C6/$H$1</f>
        <v>1.0714285714285714</v>
      </c>
      <c r="D7" s="130"/>
      <c r="E7" s="131"/>
      <c r="F7" s="129">
        <f t="shared" ref="F7" si="4">F6/$H$1</f>
        <v>0.81632653061224492</v>
      </c>
      <c r="G7" s="130"/>
      <c r="H7" s="131"/>
      <c r="I7" s="129">
        <f t="shared" ref="I7" si="5">I6/$H$1</f>
        <v>0.97959183673469397</v>
      </c>
      <c r="J7" s="130"/>
      <c r="K7" s="131"/>
      <c r="L7" s="129">
        <f t="shared" ref="L7" si="6">L6/$H$1</f>
        <v>0.90225563909774442</v>
      </c>
      <c r="M7" s="130"/>
      <c r="N7" s="131"/>
      <c r="O7" s="129">
        <f t="shared" ref="O7" si="7">O6/$H$1</f>
        <v>0.92664092664092668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6</v>
      </c>
      <c r="F10" s="7">
        <v>0</v>
      </c>
      <c r="G10" s="8" t="s">
        <v>5</v>
      </c>
      <c r="H10" s="9" t="s">
        <v>15</v>
      </c>
      <c r="I10" s="7">
        <v>0</v>
      </c>
      <c r="J10" s="8" t="s">
        <v>5</v>
      </c>
      <c r="K10" s="9" t="s">
        <v>29</v>
      </c>
      <c r="L10" s="7">
        <v>0</v>
      </c>
      <c r="M10" s="8" t="s">
        <v>5</v>
      </c>
      <c r="N10" s="9" t="s">
        <v>10</v>
      </c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10.90909090909091</v>
      </c>
      <c r="D11" s="137"/>
      <c r="E11" s="138"/>
      <c r="F11" s="136">
        <f t="shared" ref="F11" si="8">(F9/(H10+(60*F10)))*3.6</f>
        <v>12</v>
      </c>
      <c r="G11" s="137"/>
      <c r="H11" s="138"/>
      <c r="I11" s="136">
        <f t="shared" ref="I11" si="9">(I9/(K10+(60*I10)))*3.6</f>
        <v>12.413793103448276</v>
      </c>
      <c r="J11" s="137"/>
      <c r="K11" s="138"/>
      <c r="L11" s="136">
        <f t="shared" ref="L11" si="10">(L9/(N10+(60*L10)))*3.6</f>
        <v>11.25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1.0389610389610391</v>
      </c>
      <c r="D12" s="130"/>
      <c r="E12" s="131"/>
      <c r="F12" s="129">
        <f t="shared" ref="F12" si="12">F11/$H$1</f>
        <v>1.1428571428571428</v>
      </c>
      <c r="G12" s="130"/>
      <c r="H12" s="131"/>
      <c r="I12" s="129">
        <f t="shared" ref="I12" si="13">I11/$H$1</f>
        <v>1.1822660098522166</v>
      </c>
      <c r="J12" s="130"/>
      <c r="K12" s="131"/>
      <c r="L12" s="129">
        <f t="shared" ref="L12" si="14">L11/$H$1</f>
        <v>1.0714285714285714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780</v>
      </c>
      <c r="D20" s="39"/>
      <c r="E20" s="40"/>
    </row>
    <row r="21" spans="1:17" ht="18.75">
      <c r="B21" s="13" t="s">
        <v>4</v>
      </c>
      <c r="C21" s="52">
        <f>(C20/(E19+(C19*60)))*3.6</f>
        <v>7.8</v>
      </c>
      <c r="D21" s="44"/>
      <c r="E21" s="45"/>
    </row>
    <row r="22" spans="1:17" ht="19.5" thickBot="1">
      <c r="B22" s="14" t="s">
        <v>3</v>
      </c>
      <c r="C22" s="53">
        <f>C21/H1</f>
        <v>0.74285714285714288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16</v>
      </c>
      <c r="F27" s="7">
        <v>0</v>
      </c>
      <c r="G27" s="8" t="s">
        <v>5</v>
      </c>
      <c r="H27" s="9" t="s">
        <v>8</v>
      </c>
      <c r="I27" s="7">
        <v>0</v>
      </c>
      <c r="J27" s="8" t="s">
        <v>5</v>
      </c>
      <c r="K27" s="9" t="s">
        <v>43</v>
      </c>
      <c r="L27" s="7">
        <v>0</v>
      </c>
      <c r="M27" s="8" t="s">
        <v>5</v>
      </c>
      <c r="N27" s="9" t="s">
        <v>23</v>
      </c>
      <c r="O27" s="7">
        <v>0</v>
      </c>
      <c r="P27" s="8" t="s">
        <v>5</v>
      </c>
      <c r="Q27" s="9" t="s">
        <v>23</v>
      </c>
    </row>
    <row r="28" spans="1:17">
      <c r="A28" s="134"/>
      <c r="B28" s="6" t="s">
        <v>4</v>
      </c>
      <c r="C28" s="136">
        <f>(C26/(E27+(60*C27)))*3.6</f>
        <v>11.612903225806452</v>
      </c>
      <c r="D28" s="137"/>
      <c r="E28" s="138"/>
      <c r="F28" s="136">
        <f t="shared" ref="F28" si="24">(F26/(H27+(60*F27)))*3.6</f>
        <v>9.7297297297297298</v>
      </c>
      <c r="G28" s="137"/>
      <c r="H28" s="138"/>
      <c r="I28" s="136">
        <f t="shared" ref="I28" si="25">(I26/(K27+(60*I27)))*3.6</f>
        <v>8.5714285714285712</v>
      </c>
      <c r="J28" s="137"/>
      <c r="K28" s="138"/>
      <c r="L28" s="136">
        <f t="shared" ref="L28" si="26">(L26/(N27+(60*L27)))*3.6</f>
        <v>9.2307692307692317</v>
      </c>
      <c r="M28" s="137"/>
      <c r="N28" s="138"/>
      <c r="O28" s="136">
        <f t="shared" ref="O28" si="27">(O26/(Q27+(60*O27)))*3.6</f>
        <v>9.2307692307692317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1.1059907834101383</v>
      </c>
      <c r="D29" s="130"/>
      <c r="E29" s="131"/>
      <c r="F29" s="129">
        <f t="shared" ref="F29" si="28">F28/$H$1</f>
        <v>0.92664092664092668</v>
      </c>
      <c r="G29" s="130"/>
      <c r="H29" s="131"/>
      <c r="I29" s="129">
        <f t="shared" ref="I29" si="29">I28/$H$1</f>
        <v>0.81632653061224492</v>
      </c>
      <c r="J29" s="130"/>
      <c r="K29" s="131"/>
      <c r="L29" s="129">
        <f t="shared" ref="L29" si="30">L28/$H$1</f>
        <v>0.87912087912087922</v>
      </c>
      <c r="M29" s="130"/>
      <c r="N29" s="131"/>
      <c r="O29" s="129">
        <f t="shared" ref="O29" si="31">O28/$H$1</f>
        <v>0.87912087912087922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11</v>
      </c>
      <c r="F32" s="7">
        <v>0</v>
      </c>
      <c r="G32" s="8" t="s">
        <v>5</v>
      </c>
      <c r="H32" s="9" t="s">
        <v>19</v>
      </c>
      <c r="I32" s="7">
        <v>0</v>
      </c>
      <c r="J32" s="8" t="s">
        <v>5</v>
      </c>
      <c r="K32" s="9" t="s">
        <v>19</v>
      </c>
      <c r="L32" s="7">
        <v>0</v>
      </c>
      <c r="M32" s="8" t="s">
        <v>5</v>
      </c>
      <c r="N32" s="9" t="s">
        <v>8</v>
      </c>
      <c r="O32" s="7">
        <v>0</v>
      </c>
      <c r="P32" s="8" t="s">
        <v>5</v>
      </c>
      <c r="Q32" s="9" t="s">
        <v>11</v>
      </c>
    </row>
    <row r="33" spans="1:17">
      <c r="A33" s="134"/>
      <c r="B33" s="6" t="s">
        <v>4</v>
      </c>
      <c r="C33" s="136">
        <f>(C31/(E32+(60*C32)))*3.6</f>
        <v>10.285714285714286</v>
      </c>
      <c r="D33" s="137"/>
      <c r="E33" s="138"/>
      <c r="F33" s="136">
        <f t="shared" ref="F33" si="32">(F31/(H32+(60*F32)))*3.6</f>
        <v>9.4736842105263168</v>
      </c>
      <c r="G33" s="137"/>
      <c r="H33" s="138"/>
      <c r="I33" s="136">
        <f t="shared" ref="I33" si="33">(I31/(K32+(60*I32)))*3.6</f>
        <v>9.4736842105263168</v>
      </c>
      <c r="J33" s="137"/>
      <c r="K33" s="138"/>
      <c r="L33" s="136">
        <f t="shared" ref="L33" si="34">(L31/(N32+(60*L32)))*3.6</f>
        <v>9.7297297297297298</v>
      </c>
      <c r="M33" s="137"/>
      <c r="N33" s="138"/>
      <c r="O33" s="136">
        <f t="shared" ref="O33" si="35">(O31/(Q32+(60*O32)))*3.6</f>
        <v>10.285714285714286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0.97959183673469397</v>
      </c>
      <c r="D34" s="130"/>
      <c r="E34" s="131"/>
      <c r="F34" s="129">
        <f t="shared" ref="F34" si="36">F33/$H$1</f>
        <v>0.90225563909774442</v>
      </c>
      <c r="G34" s="130"/>
      <c r="H34" s="131"/>
      <c r="I34" s="129">
        <f t="shared" ref="I34" si="37">I33/$H$1</f>
        <v>0.90225563909774442</v>
      </c>
      <c r="J34" s="130"/>
      <c r="K34" s="131"/>
      <c r="L34" s="129">
        <f t="shared" ref="L34" si="38">L33/$H$1</f>
        <v>0.92664092664092668</v>
      </c>
      <c r="M34" s="130"/>
      <c r="N34" s="131"/>
      <c r="O34" s="129">
        <f t="shared" ref="O34" si="39">O33/$H$1</f>
        <v>0.97959183673469397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9</v>
      </c>
      <c r="M36" s="54"/>
      <c r="N36" s="55"/>
    </row>
    <row r="37" spans="1:17" ht="19.5" thickBot="1">
      <c r="B37" s="15" t="s">
        <v>1</v>
      </c>
      <c r="C37" s="38">
        <v>810</v>
      </c>
      <c r="D37" s="39"/>
      <c r="E37" s="40"/>
      <c r="I37" s="127" t="s">
        <v>73</v>
      </c>
      <c r="J37" s="128"/>
      <c r="K37" s="128"/>
      <c r="L37" s="42">
        <f>ABS(C38-L36)</f>
        <v>0.90000000000000036</v>
      </c>
      <c r="M37" s="42"/>
      <c r="N37" s="43"/>
    </row>
    <row r="38" spans="1:17" ht="18.75">
      <c r="B38" s="13" t="s">
        <v>4</v>
      </c>
      <c r="C38" s="52">
        <f>(C37/(E36+(C36*60)))*3.6</f>
        <v>8.1</v>
      </c>
      <c r="D38" s="44"/>
      <c r="E38" s="45"/>
    </row>
    <row r="39" spans="1:17" ht="19.5" thickBot="1">
      <c r="B39" s="14" t="s">
        <v>3</v>
      </c>
      <c r="C39" s="53">
        <f>C38/$H$1</f>
        <v>0.77142857142857135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8</v>
      </c>
      <c r="M43" s="54"/>
      <c r="N43" s="55"/>
    </row>
    <row r="44" spans="1:17" ht="19.5" thickBot="1">
      <c r="B44" s="15" t="s">
        <v>1</v>
      </c>
      <c r="C44" s="38">
        <v>820</v>
      </c>
      <c r="D44" s="39"/>
      <c r="E44" s="40"/>
      <c r="I44" s="127" t="s">
        <v>73</v>
      </c>
      <c r="J44" s="128"/>
      <c r="K44" s="128"/>
      <c r="L44" s="42">
        <f>ABS(C45-L43)</f>
        <v>0.19999999999999929</v>
      </c>
      <c r="M44" s="42"/>
      <c r="N44" s="43"/>
    </row>
    <row r="45" spans="1:17" ht="18.75">
      <c r="B45" s="13" t="s">
        <v>4</v>
      </c>
      <c r="C45" s="52">
        <f>(C44/(E43+(C43*60)))*3.6</f>
        <v>8.1999999999999993</v>
      </c>
      <c r="D45" s="44"/>
      <c r="E45" s="45"/>
    </row>
    <row r="46" spans="1:17" ht="19.5" thickBot="1">
      <c r="B46" s="14" t="s">
        <v>3</v>
      </c>
      <c r="C46" s="53">
        <f>C45/$H$1</f>
        <v>0.78095238095238084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9</v>
      </c>
      <c r="M48" s="54"/>
      <c r="N48" s="55"/>
    </row>
    <row r="49" spans="1:14" ht="19.5" thickBot="1">
      <c r="B49" s="15" t="s">
        <v>1</v>
      </c>
      <c r="C49" s="38">
        <v>305</v>
      </c>
      <c r="D49" s="39"/>
      <c r="E49" s="40"/>
      <c r="I49" s="127" t="s">
        <v>73</v>
      </c>
      <c r="J49" s="128"/>
      <c r="K49" s="128"/>
      <c r="L49" s="42">
        <f>ABS(C50-L48)</f>
        <v>0.15000000000000036</v>
      </c>
      <c r="M49" s="42"/>
      <c r="N49" s="43"/>
    </row>
    <row r="50" spans="1:14" ht="18.75">
      <c r="B50" s="13" t="s">
        <v>4</v>
      </c>
      <c r="C50" s="52">
        <f>(C49/(E48+(C48*60)))*3.6</f>
        <v>9.15</v>
      </c>
      <c r="D50" s="44"/>
      <c r="E50" s="45"/>
    </row>
    <row r="51" spans="1:14" ht="19.5" thickBot="1">
      <c r="B51" s="14" t="s">
        <v>3</v>
      </c>
      <c r="C51" s="53">
        <f>C50/$H$1</f>
        <v>0.87142857142857144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0.82619047619047614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0.17499999999999982</v>
      </c>
      <c r="M53" s="108"/>
      <c r="N53" s="109"/>
    </row>
    <row r="54" spans="1:14" ht="16.5" thickBot="1">
      <c r="B54" s="21" t="s">
        <v>92</v>
      </c>
      <c r="C54" s="110">
        <v>1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8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10</v>
      </c>
      <c r="M58" s="54"/>
      <c r="N58" s="55"/>
    </row>
    <row r="59" spans="1:14" ht="19.5" thickBot="1">
      <c r="B59" s="15" t="s">
        <v>1</v>
      </c>
      <c r="C59" s="38">
        <v>363</v>
      </c>
      <c r="D59" s="39"/>
      <c r="E59" s="40"/>
      <c r="I59" s="127" t="s">
        <v>73</v>
      </c>
      <c r="J59" s="128"/>
      <c r="K59" s="128"/>
      <c r="L59" s="42">
        <f>ABS(C60-L58)</f>
        <v>0.89000000000000057</v>
      </c>
      <c r="M59" s="42"/>
      <c r="N59" s="43"/>
    </row>
    <row r="60" spans="1:14" ht="18.75">
      <c r="B60" s="13" t="s">
        <v>4</v>
      </c>
      <c r="C60" s="52">
        <f>(C59/(E58+(C58*60)))*3.6</f>
        <v>10.89</v>
      </c>
      <c r="D60" s="44"/>
      <c r="E60" s="45"/>
    </row>
    <row r="61" spans="1:14" ht="19.5" thickBot="1">
      <c r="B61" s="14" t="s">
        <v>3</v>
      </c>
      <c r="C61" s="53">
        <f>C60/$H$1</f>
        <v>1.0371428571428571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0.66666666666666663</v>
      </c>
      <c r="V70" s="91">
        <v>7</v>
      </c>
      <c r="W70" s="155">
        <v>4</v>
      </c>
      <c r="X70" s="156" t="s">
        <v>5</v>
      </c>
      <c r="Y70" s="157" t="s">
        <v>123</v>
      </c>
      <c r="Z70" s="90">
        <f>(S70/((W70*60)+Y70))*3.6</f>
        <v>8.8421052631578956</v>
      </c>
      <c r="AA70" s="93">
        <f>(Z70/$H$1)*100</f>
        <v>84.21052631578948</v>
      </c>
      <c r="AB70" s="94"/>
      <c r="AC70" s="97">
        <f>ABS(Z70-V70)</f>
        <v>1.8421052631578956</v>
      </c>
      <c r="AD70" s="98"/>
    </row>
    <row r="71" spans="1:30">
      <c r="R71" s="61"/>
      <c r="S71" s="89"/>
      <c r="T71" s="31" t="s">
        <v>162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500</v>
      </c>
      <c r="T72" s="31" t="s">
        <v>163</v>
      </c>
      <c r="U72" s="69">
        <f t="shared" ref="U72" si="40">(V72/$H$1)</f>
        <v>0.76190476190476186</v>
      </c>
      <c r="V72" s="71">
        <v>8</v>
      </c>
      <c r="W72" s="83">
        <v>3</v>
      </c>
      <c r="X72" s="85" t="s">
        <v>5</v>
      </c>
      <c r="Y72" s="87" t="s">
        <v>167</v>
      </c>
      <c r="Z72" s="90">
        <f>(S72/((W72*60)+Y72))*3.6</f>
        <v>9.2307692307692317</v>
      </c>
      <c r="AA72" s="77">
        <f t="shared" ref="AA72" si="41">(Z72/$H$1)*100</f>
        <v>87.912087912087927</v>
      </c>
      <c r="AB72" s="78"/>
      <c r="AC72" s="59">
        <f>ABS(Z72-V72)</f>
        <v>1.2307692307692317</v>
      </c>
      <c r="AD72" s="60"/>
    </row>
    <row r="73" spans="1:30" ht="15" customHeight="1">
      <c r="R73" s="61"/>
      <c r="S73" s="89"/>
      <c r="T73" s="31" t="s">
        <v>164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300</v>
      </c>
      <c r="T74" s="31" t="s">
        <v>165</v>
      </c>
      <c r="U74" s="69">
        <f t="shared" ref="U74" si="42">(V74/$H$1)</f>
        <v>0.8571428571428571</v>
      </c>
      <c r="V74" s="71">
        <v>9</v>
      </c>
      <c r="W74" s="63">
        <v>1</v>
      </c>
      <c r="X74" s="65" t="s">
        <v>5</v>
      </c>
      <c r="Y74" s="67" t="s">
        <v>129</v>
      </c>
      <c r="Z74" s="75">
        <f>(S74/((W74*60)+Y74))*3.6</f>
        <v>9.4736842105263168</v>
      </c>
      <c r="AA74" s="77">
        <f t="shared" ref="AA74" si="43">(Z74/$H$1)*100</f>
        <v>90.225563909774436</v>
      </c>
      <c r="AB74" s="78"/>
      <c r="AC74" s="59">
        <f>ABS(Z74-V74)</f>
        <v>0.47368421052631682</v>
      </c>
      <c r="AD74" s="60"/>
    </row>
    <row r="75" spans="1:30" ht="15.75" customHeight="1" thickBot="1">
      <c r="R75" s="62"/>
      <c r="S75" s="74"/>
      <c r="T75" s="32" t="s">
        <v>166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87.449392712550619</v>
      </c>
      <c r="AB76" s="100"/>
      <c r="AC76" s="101">
        <f>AVERAGE(AC70:AC75)</f>
        <v>1.1821862348178147</v>
      </c>
      <c r="AD76" s="102"/>
    </row>
    <row r="77" spans="1:30">
      <c r="Z77" s="34" t="s">
        <v>105</v>
      </c>
      <c r="AA77" s="139">
        <v>4</v>
      </c>
      <c r="AB77" s="139"/>
      <c r="AC77" s="139">
        <v>1.5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16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216</v>
      </c>
    </row>
    <row r="82" spans="1:14" ht="18.75">
      <c r="A82" s="164"/>
      <c r="B82" s="160" t="s">
        <v>1</v>
      </c>
      <c r="C82" s="161">
        <v>600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450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10.236966824644551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9.700598802395211</v>
      </c>
      <c r="M83" s="171"/>
      <c r="N83" s="172"/>
    </row>
    <row r="84" spans="1:14" ht="19.5" thickBot="1">
      <c r="B84" s="14" t="s">
        <v>3</v>
      </c>
      <c r="C84" s="53">
        <f>C83/$H$1</f>
        <v>0.97494922139471907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0.92386655260906769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204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204</v>
      </c>
    </row>
    <row r="87" spans="1:14" ht="18.75">
      <c r="A87" s="164"/>
      <c r="B87" s="160" t="s">
        <v>1</v>
      </c>
      <c r="C87" s="161">
        <v>350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450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9.9212598425196852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8.663101604278074</v>
      </c>
      <c r="M88" s="171"/>
      <c r="N88" s="172"/>
    </row>
    <row r="89" spans="1:14" ht="19.5" thickBot="1">
      <c r="B89" s="14" t="s">
        <v>3</v>
      </c>
      <c r="C89" s="53">
        <f>C88/$H$1</f>
        <v>0.94488188976377951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0.82505729564553087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216</v>
      </c>
    </row>
    <row r="92" spans="1:14" ht="18.75">
      <c r="A92" s="164"/>
      <c r="B92" s="160" t="s">
        <v>1</v>
      </c>
      <c r="C92" s="161">
        <v>600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9.5154185022026443</v>
      </c>
      <c r="D93" s="171"/>
      <c r="E93" s="172"/>
    </row>
    <row r="94" spans="1:14" ht="19.5" thickBot="1">
      <c r="B94" s="14" t="s">
        <v>3</v>
      </c>
      <c r="C94" s="53">
        <f>C93/$H$1</f>
        <v>0.906230333543109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50</v>
      </c>
      <c r="B1" t="s">
        <v>51</v>
      </c>
      <c r="F1" t="s">
        <v>0</v>
      </c>
      <c r="G1" t="s">
        <v>5</v>
      </c>
      <c r="H1">
        <v>11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16</v>
      </c>
      <c r="F5" s="7">
        <v>0</v>
      </c>
      <c r="G5" s="8" t="s">
        <v>5</v>
      </c>
      <c r="H5" s="9" t="s">
        <v>10</v>
      </c>
      <c r="I5" s="7">
        <v>0</v>
      </c>
      <c r="J5" s="8" t="s">
        <v>5</v>
      </c>
      <c r="K5" s="9" t="s">
        <v>14</v>
      </c>
      <c r="L5" s="7">
        <v>0</v>
      </c>
      <c r="M5" s="8" t="s">
        <v>5</v>
      </c>
      <c r="N5" s="9" t="s">
        <v>11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11.612903225806452</v>
      </c>
      <c r="D6" s="137"/>
      <c r="E6" s="138"/>
      <c r="F6" s="136">
        <f t="shared" ref="F6" si="0">(F4/(H5+(60*F5)))*3.6</f>
        <v>11.25</v>
      </c>
      <c r="G6" s="137"/>
      <c r="H6" s="138"/>
      <c r="I6" s="136">
        <f t="shared" ref="I6" si="1">(I4/(K5+(60*I5)))*3.6</f>
        <v>10.588235294117649</v>
      </c>
      <c r="J6" s="137"/>
      <c r="K6" s="138"/>
      <c r="L6" s="136">
        <f t="shared" ref="L6" si="2">(L4/(N5+(60*L5)))*3.6</f>
        <v>10.285714285714286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1.0557184750733137</v>
      </c>
      <c r="D7" s="130"/>
      <c r="E7" s="131"/>
      <c r="F7" s="129">
        <f t="shared" ref="F7" si="4">F6/$H$1</f>
        <v>1.0227272727272727</v>
      </c>
      <c r="G7" s="130"/>
      <c r="H7" s="131"/>
      <c r="I7" s="129">
        <f t="shared" ref="I7" si="5">I6/$H$1</f>
        <v>0.96256684491978628</v>
      </c>
      <c r="J7" s="130"/>
      <c r="K7" s="131"/>
      <c r="L7" s="129">
        <f t="shared" ref="L7" si="6">L6/$H$1</f>
        <v>0.93506493506493515</v>
      </c>
      <c r="M7" s="130"/>
      <c r="N7" s="131"/>
      <c r="O7" s="129">
        <f t="shared" ref="O7" si="7">O6/$H$1</f>
        <v>0.99173553719008278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870</v>
      </c>
      <c r="D20" s="39"/>
      <c r="E20" s="40"/>
    </row>
    <row r="21" spans="1:17" ht="18.75">
      <c r="B21" s="13" t="s">
        <v>4</v>
      </c>
      <c r="C21" s="52">
        <f>(C20/(E19+(C19*60)))*3.6</f>
        <v>8.6999999999999993</v>
      </c>
      <c r="D21" s="44"/>
      <c r="E21" s="45"/>
    </row>
    <row r="22" spans="1:17" ht="19.5" thickBot="1">
      <c r="B22" s="14" t="s">
        <v>3</v>
      </c>
      <c r="C22" s="53">
        <f>C21/H1</f>
        <v>0.79090909090909089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16</v>
      </c>
      <c r="F27" s="7">
        <v>0</v>
      </c>
      <c r="G27" s="8" t="s">
        <v>5</v>
      </c>
      <c r="H27" s="9" t="s">
        <v>16</v>
      </c>
      <c r="I27" s="7">
        <v>0</v>
      </c>
      <c r="J27" s="8" t="s">
        <v>5</v>
      </c>
      <c r="K27" s="9" t="s">
        <v>16</v>
      </c>
      <c r="L27" s="7">
        <v>0</v>
      </c>
      <c r="M27" s="8" t="s">
        <v>5</v>
      </c>
      <c r="N27" s="9" t="s">
        <v>10</v>
      </c>
      <c r="O27" s="7">
        <v>0</v>
      </c>
      <c r="P27" s="8" t="s">
        <v>5</v>
      </c>
      <c r="Q27" s="9" t="s">
        <v>6</v>
      </c>
    </row>
    <row r="28" spans="1:17">
      <c r="A28" s="134"/>
      <c r="B28" s="6" t="s">
        <v>4</v>
      </c>
      <c r="C28" s="136">
        <f>(C26/(E27+(60*C27)))*3.6</f>
        <v>11.612903225806452</v>
      </c>
      <c r="D28" s="137"/>
      <c r="E28" s="138"/>
      <c r="F28" s="136">
        <f t="shared" ref="F28" si="24">(F26/(H27+(60*F27)))*3.6</f>
        <v>11.612903225806452</v>
      </c>
      <c r="G28" s="137"/>
      <c r="H28" s="138"/>
      <c r="I28" s="136">
        <f t="shared" ref="I28" si="25">(I26/(K27+(60*I27)))*3.6</f>
        <v>11.612903225806452</v>
      </c>
      <c r="J28" s="137"/>
      <c r="K28" s="138"/>
      <c r="L28" s="136">
        <f t="shared" ref="L28" si="26">(L26/(N27+(60*L27)))*3.6</f>
        <v>11.25</v>
      </c>
      <c r="M28" s="137"/>
      <c r="N28" s="138"/>
      <c r="O28" s="136">
        <f t="shared" ref="O28" si="27">(O26/(Q27+(60*O27)))*3.6</f>
        <v>10.90909090909091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1.0557184750733137</v>
      </c>
      <c r="D29" s="130"/>
      <c r="E29" s="131"/>
      <c r="F29" s="129">
        <f t="shared" ref="F29" si="28">F28/$H$1</f>
        <v>1.0557184750733137</v>
      </c>
      <c r="G29" s="130"/>
      <c r="H29" s="131"/>
      <c r="I29" s="129">
        <f t="shared" ref="I29" si="29">I28/$H$1</f>
        <v>1.0557184750733137</v>
      </c>
      <c r="J29" s="130"/>
      <c r="K29" s="131"/>
      <c r="L29" s="129">
        <f t="shared" ref="L29" si="30">L28/$H$1</f>
        <v>1.0227272727272727</v>
      </c>
      <c r="M29" s="130"/>
      <c r="N29" s="131"/>
      <c r="O29" s="129">
        <f t="shared" ref="O29" si="31">O28/$H$1</f>
        <v>0.99173553719008278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16</v>
      </c>
      <c r="F32" s="7">
        <v>0</v>
      </c>
      <c r="G32" s="8" t="s">
        <v>5</v>
      </c>
      <c r="H32" s="9" t="s">
        <v>14</v>
      </c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11.612903225806452</v>
      </c>
      <c r="D33" s="137"/>
      <c r="E33" s="138"/>
      <c r="F33" s="136">
        <f t="shared" ref="F33" si="32">(F31/(H32+(60*F32)))*3.6</f>
        <v>10.588235294117649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1.0557184750733137</v>
      </c>
      <c r="D34" s="130"/>
      <c r="E34" s="131"/>
      <c r="F34" s="129">
        <f t="shared" ref="F34" si="36">F33/$H$1</f>
        <v>0.96256684491978628</v>
      </c>
      <c r="G34" s="130"/>
      <c r="H34" s="131"/>
      <c r="I34" s="129"/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8.5</v>
      </c>
      <c r="M36" s="54"/>
      <c r="N36" s="55"/>
    </row>
    <row r="37" spans="1:17" ht="19.5" thickBot="1">
      <c r="B37" s="15" t="s">
        <v>1</v>
      </c>
      <c r="C37" s="38">
        <v>850</v>
      </c>
      <c r="D37" s="39"/>
      <c r="E37" s="40"/>
      <c r="I37" s="127" t="s">
        <v>73</v>
      </c>
      <c r="J37" s="128"/>
      <c r="K37" s="128"/>
      <c r="L37" s="42">
        <f>ABS(C38-L36)</f>
        <v>0</v>
      </c>
      <c r="M37" s="42"/>
      <c r="N37" s="43"/>
    </row>
    <row r="38" spans="1:17" ht="18.75">
      <c r="B38" s="13" t="s">
        <v>4</v>
      </c>
      <c r="C38" s="52">
        <f>(C37/(E36+(C36*60)))*3.6</f>
        <v>8.5</v>
      </c>
      <c r="D38" s="44"/>
      <c r="E38" s="45"/>
    </row>
    <row r="39" spans="1:17" ht="19.5" thickBot="1">
      <c r="B39" s="14" t="s">
        <v>3</v>
      </c>
      <c r="C39" s="53">
        <f>C38/$H$1</f>
        <v>0.77272727272727271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8.5</v>
      </c>
      <c r="M43" s="54"/>
      <c r="N43" s="55"/>
    </row>
    <row r="44" spans="1:17" ht="19.5" thickBot="1">
      <c r="B44" s="15" t="s">
        <v>1</v>
      </c>
      <c r="C44" s="38">
        <v>800</v>
      </c>
      <c r="D44" s="39"/>
      <c r="E44" s="40"/>
      <c r="I44" s="127" t="s">
        <v>73</v>
      </c>
      <c r="J44" s="128"/>
      <c r="K44" s="128"/>
      <c r="L44" s="42">
        <f>ABS(C45-L43)</f>
        <v>0.5</v>
      </c>
      <c r="M44" s="42"/>
      <c r="N44" s="43"/>
    </row>
    <row r="45" spans="1:17" ht="18.75">
      <c r="B45" s="13" t="s">
        <v>4</v>
      </c>
      <c r="C45" s="52">
        <f>(C44/(E43+(C43*60)))*3.6</f>
        <v>8</v>
      </c>
      <c r="D45" s="44"/>
      <c r="E45" s="45"/>
    </row>
    <row r="46" spans="1:17" ht="19.5" thickBot="1">
      <c r="B46" s="14" t="s">
        <v>3</v>
      </c>
      <c r="C46" s="53">
        <f>C45/$H$1</f>
        <v>0.72727272727272729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9</v>
      </c>
      <c r="M48" s="54"/>
      <c r="N48" s="55"/>
    </row>
    <row r="49" spans="1:14" ht="19.5" thickBot="1">
      <c r="B49" s="15" t="s">
        <v>1</v>
      </c>
      <c r="C49" s="38">
        <v>345</v>
      </c>
      <c r="D49" s="39"/>
      <c r="E49" s="40"/>
      <c r="I49" s="127" t="s">
        <v>73</v>
      </c>
      <c r="J49" s="128"/>
      <c r="K49" s="128"/>
      <c r="L49" s="42">
        <f>ABS(C50-L48)</f>
        <v>1.3499999999999996</v>
      </c>
      <c r="M49" s="42"/>
      <c r="N49" s="43"/>
    </row>
    <row r="50" spans="1:14" ht="18.75">
      <c r="B50" s="13" t="s">
        <v>4</v>
      </c>
      <c r="C50" s="52">
        <f>(C49/(E48+(C48*60)))*3.6</f>
        <v>10.35</v>
      </c>
      <c r="D50" s="44"/>
      <c r="E50" s="45"/>
    </row>
    <row r="51" spans="1:14" ht="19.5" thickBot="1">
      <c r="B51" s="14" t="s">
        <v>3</v>
      </c>
      <c r="C51" s="53">
        <f>C50/$H$1</f>
        <v>0.94090909090909092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0.83409090909090911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0.92499999999999982</v>
      </c>
      <c r="M53" s="108"/>
      <c r="N53" s="109"/>
    </row>
    <row r="54" spans="1:14" ht="16.5" thickBot="1">
      <c r="B54" s="21" t="s">
        <v>92</v>
      </c>
      <c r="C54" s="110">
        <v>2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11.5</v>
      </c>
      <c r="M58" s="54"/>
      <c r="N58" s="55"/>
    </row>
    <row r="59" spans="1:14" ht="19.5" thickBot="1">
      <c r="B59" s="15" t="s">
        <v>1</v>
      </c>
      <c r="C59" s="38">
        <v>363</v>
      </c>
      <c r="D59" s="39"/>
      <c r="E59" s="40"/>
      <c r="I59" s="127" t="s">
        <v>73</v>
      </c>
      <c r="J59" s="128"/>
      <c r="K59" s="128"/>
      <c r="L59" s="42">
        <f>ABS(C60-L58)</f>
        <v>0.60999999999999943</v>
      </c>
      <c r="M59" s="42"/>
      <c r="N59" s="43"/>
    </row>
    <row r="60" spans="1:14" ht="18.75">
      <c r="B60" s="13" t="s">
        <v>4</v>
      </c>
      <c r="C60" s="52">
        <f>(C59/(E58+(C58*60)))*3.6</f>
        <v>10.89</v>
      </c>
      <c r="D60" s="44"/>
      <c r="E60" s="45"/>
    </row>
    <row r="61" spans="1:14" ht="19.5" thickBot="1">
      <c r="B61" s="14" t="s">
        <v>3</v>
      </c>
      <c r="C61" s="53">
        <f>C60/$H$1</f>
        <v>0.9900000000000001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900</v>
      </c>
      <c r="T70" s="30" t="s">
        <v>101</v>
      </c>
      <c r="U70" s="69">
        <f>(V70/$H$1)</f>
        <v>0.77272727272727271</v>
      </c>
      <c r="V70" s="91">
        <v>8.5</v>
      </c>
      <c r="W70" s="155">
        <v>6</v>
      </c>
      <c r="X70" s="156" t="s">
        <v>5</v>
      </c>
      <c r="Y70" s="157" t="s">
        <v>19</v>
      </c>
      <c r="Z70" s="90">
        <f>(S70/((W70*60)+Y70))*3.6</f>
        <v>8.140703517587939</v>
      </c>
      <c r="AA70" s="93">
        <f>(Z70/$H$1)*100</f>
        <v>74.006395614435803</v>
      </c>
      <c r="AB70" s="94"/>
      <c r="AC70" s="97">
        <f>ABS(Z70-V70)</f>
        <v>0.35929648241206102</v>
      </c>
      <c r="AD70" s="98"/>
    </row>
    <row r="71" spans="1:30">
      <c r="R71" s="61"/>
      <c r="S71" s="89"/>
      <c r="T71" s="31" t="s">
        <v>168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700</v>
      </c>
      <c r="T72" s="31" t="s">
        <v>169</v>
      </c>
      <c r="U72" s="69">
        <f t="shared" ref="U72" si="37">(V72/$H$1)</f>
        <v>0.81818181818181823</v>
      </c>
      <c r="V72" s="71">
        <v>9</v>
      </c>
      <c r="W72" s="83">
        <v>5</v>
      </c>
      <c r="X72" s="85" t="s">
        <v>5</v>
      </c>
      <c r="Y72" s="87" t="s">
        <v>167</v>
      </c>
      <c r="Z72" s="90">
        <f>(S72/((W72*60)+Y72))*3.6</f>
        <v>8</v>
      </c>
      <c r="AA72" s="77">
        <f t="shared" ref="AA72" si="38">(Z72/$H$1)*100</f>
        <v>72.727272727272734</v>
      </c>
      <c r="AB72" s="78"/>
      <c r="AC72" s="59">
        <f>ABS(Z72-V72)</f>
        <v>1</v>
      </c>
      <c r="AD72" s="60"/>
    </row>
    <row r="73" spans="1:30" ht="15" customHeight="1">
      <c r="R73" s="61"/>
      <c r="S73" s="89"/>
      <c r="T73" s="31" t="s">
        <v>170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171</v>
      </c>
      <c r="U74" s="69">
        <f t="shared" ref="U74" si="39">(V74/$H$1)</f>
        <v>0.86363636363636365</v>
      </c>
      <c r="V74" s="71">
        <v>9.5</v>
      </c>
      <c r="W74" s="63">
        <v>2</v>
      </c>
      <c r="X74" s="65" t="s">
        <v>5</v>
      </c>
      <c r="Y74" s="67" t="s">
        <v>160</v>
      </c>
      <c r="Z74" s="75">
        <f>(S74/((W74*60)+Y74))*3.6</f>
        <v>8.5207100591715985</v>
      </c>
      <c r="AA74" s="77">
        <f t="shared" ref="AA74" si="40">(Z74/$H$1)*100</f>
        <v>77.461000537923624</v>
      </c>
      <c r="AB74" s="78"/>
      <c r="AC74" s="59">
        <f>ABS(Z74-V74)</f>
        <v>0.97928994082840148</v>
      </c>
      <c r="AD74" s="60"/>
    </row>
    <row r="75" spans="1:30" ht="15.75" customHeight="1" thickBot="1">
      <c r="R75" s="62"/>
      <c r="S75" s="74"/>
      <c r="T75" s="32" t="s">
        <v>172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74.731556293210716</v>
      </c>
      <c r="AB76" s="100"/>
      <c r="AC76" s="101">
        <f>AVERAGE(AC70:AC75)</f>
        <v>0.77952880774682087</v>
      </c>
      <c r="AD76" s="102"/>
    </row>
    <row r="77" spans="1:30">
      <c r="Z77" s="34" t="s">
        <v>105</v>
      </c>
      <c r="AA77" s="139">
        <v>0</v>
      </c>
      <c r="AB77" s="139"/>
      <c r="AC77" s="139">
        <v>3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16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216</v>
      </c>
    </row>
    <row r="82" spans="1:14" ht="18.75">
      <c r="A82" s="164"/>
      <c r="B82" s="160" t="s">
        <v>1</v>
      </c>
      <c r="C82" s="161">
        <v>600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450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10.236966824644551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9.700598802395211</v>
      </c>
      <c r="M83" s="171"/>
      <c r="N83" s="172"/>
    </row>
    <row r="84" spans="1:14" ht="19.5" thickBot="1">
      <c r="B84" s="14" t="s">
        <v>3</v>
      </c>
      <c r="C84" s="53">
        <f>C83/$H$1</f>
        <v>0.9306333476949592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0.88187261839956466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136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136</v>
      </c>
    </row>
    <row r="87" spans="1:14" ht="18.75">
      <c r="A87" s="164"/>
      <c r="B87" s="160" t="s">
        <v>1</v>
      </c>
      <c r="C87" s="161">
        <v>350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450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9.84375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8.6170212765957448</v>
      </c>
      <c r="M88" s="171"/>
      <c r="N88" s="172"/>
    </row>
    <row r="89" spans="1:14" ht="19.5" thickBot="1">
      <c r="B89" s="14" t="s">
        <v>3</v>
      </c>
      <c r="C89" s="53">
        <f>C88/$H$1</f>
        <v>0.89488636363636365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0.7833655705996132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4</v>
      </c>
      <c r="D91" s="18" t="s">
        <v>5</v>
      </c>
      <c r="E91" s="19" t="s">
        <v>204</v>
      </c>
    </row>
    <row r="92" spans="1:14" ht="18.75">
      <c r="A92" s="164"/>
      <c r="B92" s="160" t="s">
        <v>1</v>
      </c>
      <c r="C92" s="161">
        <v>600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8.7449392712550598</v>
      </c>
      <c r="D93" s="171"/>
      <c r="E93" s="172"/>
    </row>
    <row r="94" spans="1:14" ht="19.5" thickBot="1">
      <c r="B94" s="14" t="s">
        <v>3</v>
      </c>
      <c r="C94" s="53">
        <f>C93/$H$1</f>
        <v>0.79499447920500543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D99"/>
  <sheetViews>
    <sheetView topLeftCell="A78" workbookViewId="0">
      <selection activeCell="B85" sqref="B85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54</v>
      </c>
      <c r="B1" t="s">
        <v>55</v>
      </c>
      <c r="F1" t="s">
        <v>0</v>
      </c>
      <c r="G1" t="s">
        <v>5</v>
      </c>
      <c r="H1">
        <v>10.5</v>
      </c>
    </row>
    <row r="3" spans="1:18" ht="15.75" thickBot="1">
      <c r="A3" s="2">
        <v>41597</v>
      </c>
      <c r="B3" t="s">
        <v>56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/>
      <c r="D5" s="8" t="s">
        <v>5</v>
      </c>
      <c r="E5" s="9"/>
      <c r="F5" s="7"/>
      <c r="G5" s="8" t="s">
        <v>5</v>
      </c>
      <c r="H5" s="9"/>
      <c r="I5" s="7"/>
      <c r="J5" s="8" t="s">
        <v>5</v>
      </c>
      <c r="K5" s="9"/>
      <c r="L5" s="7"/>
      <c r="M5" s="8" t="s">
        <v>5</v>
      </c>
      <c r="N5" s="9"/>
      <c r="O5" s="7"/>
      <c r="P5" s="8" t="s">
        <v>5</v>
      </c>
      <c r="Q5" s="9"/>
    </row>
    <row r="6" spans="1:18">
      <c r="A6" s="134"/>
      <c r="B6" s="6" t="s">
        <v>4</v>
      </c>
      <c r="C6" s="136" t="e">
        <f>(C4/(E5+(60*C5)))*3.6</f>
        <v>#DIV/0!</v>
      </c>
      <c r="D6" s="137"/>
      <c r="E6" s="138"/>
      <c r="F6" s="136" t="e">
        <f t="shared" ref="F6" si="0">(F4/(H5+(60*F5)))*3.6</f>
        <v>#DIV/0!</v>
      </c>
      <c r="G6" s="137"/>
      <c r="H6" s="138"/>
      <c r="I6" s="136" t="e">
        <f t="shared" ref="I6" si="1">(I4/(K5+(60*I5)))*3.6</f>
        <v>#DIV/0!</v>
      </c>
      <c r="J6" s="137"/>
      <c r="K6" s="138"/>
      <c r="L6" s="136" t="e">
        <f t="shared" ref="L6" si="2">(L4/(N5+(60*L5)))*3.6</f>
        <v>#DIV/0!</v>
      </c>
      <c r="M6" s="137"/>
      <c r="N6" s="138"/>
      <c r="O6" s="136" t="e">
        <f t="shared" ref="O6" si="3">(O4/(Q5+(60*O5)))*3.6</f>
        <v>#DIV/0!</v>
      </c>
      <c r="P6" s="137"/>
      <c r="Q6" s="138"/>
    </row>
    <row r="7" spans="1:18" ht="15.75" thickBot="1">
      <c r="A7" s="135"/>
      <c r="B7" s="5" t="s">
        <v>3</v>
      </c>
      <c r="C7" s="129" t="e">
        <f>C6/$H$1</f>
        <v>#DIV/0!</v>
      </c>
      <c r="D7" s="130"/>
      <c r="E7" s="131"/>
      <c r="F7" s="129" t="e">
        <f t="shared" ref="F7" si="4">F6/$H$1</f>
        <v>#DIV/0!</v>
      </c>
      <c r="G7" s="130"/>
      <c r="H7" s="131"/>
      <c r="I7" s="129" t="e">
        <f t="shared" ref="I7" si="5">I6/$H$1</f>
        <v>#DIV/0!</v>
      </c>
      <c r="J7" s="130"/>
      <c r="K7" s="131"/>
      <c r="L7" s="129" t="e">
        <f t="shared" ref="L7" si="6">L6/$H$1</f>
        <v>#DIV/0!</v>
      </c>
      <c r="M7" s="130"/>
      <c r="N7" s="131"/>
      <c r="O7" s="129" t="e">
        <f t="shared" ref="O7" si="7">O6/$H$1</f>
        <v>#DIV/0!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/>
      <c r="D20" s="39"/>
      <c r="E20" s="40"/>
    </row>
    <row r="21" spans="1:17" ht="18.75">
      <c r="B21" s="13" t="s">
        <v>4</v>
      </c>
      <c r="C21" s="52">
        <f>(C20/(E19+(C19*60)))*3.6</f>
        <v>0</v>
      </c>
      <c r="D21" s="44"/>
      <c r="E21" s="45"/>
    </row>
    <row r="22" spans="1:17" ht="19.5" thickBot="1">
      <c r="B22" s="14" t="s">
        <v>3</v>
      </c>
      <c r="C22" s="53">
        <f>C21/H1</f>
        <v>0</v>
      </c>
      <c r="D22" s="47"/>
      <c r="E22" s="48"/>
    </row>
    <row r="25" spans="1:17" ht="15.75" thickBot="1">
      <c r="A25" s="2">
        <v>41604</v>
      </c>
      <c r="B25" t="s">
        <v>82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/>
      <c r="F27" s="7">
        <v>0</v>
      </c>
      <c r="G27" s="8" t="s">
        <v>5</v>
      </c>
      <c r="H27" s="9"/>
      <c r="I27" s="7">
        <v>0</v>
      </c>
      <c r="J27" s="8" t="s">
        <v>5</v>
      </c>
      <c r="K27" s="9"/>
      <c r="L27" s="7">
        <v>0</v>
      </c>
      <c r="M27" s="8" t="s">
        <v>5</v>
      </c>
      <c r="N27" s="9"/>
      <c r="O27" s="7">
        <v>0</v>
      </c>
      <c r="P27" s="8" t="s">
        <v>5</v>
      </c>
      <c r="Q27" s="9"/>
    </row>
    <row r="28" spans="1:17">
      <c r="A28" s="134"/>
      <c r="B28" s="6" t="s">
        <v>4</v>
      </c>
      <c r="C28" s="136" t="e">
        <f>(C26/(E27+(60*C27)))*3.6</f>
        <v>#DIV/0!</v>
      </c>
      <c r="D28" s="137"/>
      <c r="E28" s="138"/>
      <c r="F28" s="136" t="e">
        <f t="shared" ref="F28" si="24">(F26/(H27+(60*F27)))*3.6</f>
        <v>#DIV/0!</v>
      </c>
      <c r="G28" s="137"/>
      <c r="H28" s="138"/>
      <c r="I28" s="136" t="e">
        <f t="shared" ref="I28" si="25">(I26/(K27+(60*I27)))*3.6</f>
        <v>#DIV/0!</v>
      </c>
      <c r="J28" s="137"/>
      <c r="K28" s="138"/>
      <c r="L28" s="136" t="e">
        <f t="shared" ref="L28" si="26">(L26/(N27+(60*L27)))*3.6</f>
        <v>#DIV/0!</v>
      </c>
      <c r="M28" s="137"/>
      <c r="N28" s="138"/>
      <c r="O28" s="136" t="e">
        <f t="shared" ref="O28" si="27">(O26/(Q27+(60*O27)))*3.6</f>
        <v>#DIV/0!</v>
      </c>
      <c r="P28" s="137"/>
      <c r="Q28" s="138"/>
    </row>
    <row r="29" spans="1:17" ht="15.75" thickBot="1">
      <c r="A29" s="135"/>
      <c r="B29" s="5" t="s">
        <v>3</v>
      </c>
      <c r="C29" s="129" t="e">
        <f>C28/$H$1</f>
        <v>#DIV/0!</v>
      </c>
      <c r="D29" s="130"/>
      <c r="E29" s="131"/>
      <c r="F29" s="129" t="e">
        <f t="shared" ref="F29" si="28">F28/$H$1</f>
        <v>#DIV/0!</v>
      </c>
      <c r="G29" s="130"/>
      <c r="H29" s="131"/>
      <c r="I29" s="129" t="e">
        <f t="shared" ref="I29" si="29">I28/$H$1</f>
        <v>#DIV/0!</v>
      </c>
      <c r="J29" s="130"/>
      <c r="K29" s="131"/>
      <c r="L29" s="129" t="e">
        <f t="shared" ref="L29" si="30">L28/$H$1</f>
        <v>#DIV/0!</v>
      </c>
      <c r="M29" s="130"/>
      <c r="N29" s="131"/>
      <c r="O29" s="129" t="e">
        <f t="shared" ref="O29" si="31">O28/$H$1</f>
        <v>#DIV/0!</v>
      </c>
      <c r="P29" s="130"/>
      <c r="Q29" s="131"/>
    </row>
    <row r="30" spans="1:17" ht="15.75" thickBot="1"/>
    <row r="31" spans="1:17" ht="15.75" thickBot="1">
      <c r="A31" s="132"/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/>
      <c r="F32" s="7">
        <v>0</v>
      </c>
      <c r="G32" s="8" t="s">
        <v>5</v>
      </c>
      <c r="H32" s="9"/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 t="e">
        <f>(C31/(E32+(60*C32)))*3.6</f>
        <v>#DIV/0!</v>
      </c>
      <c r="D33" s="137"/>
      <c r="E33" s="138"/>
      <c r="F33" s="136" t="e">
        <f t="shared" ref="F33" si="32">(F31/(H32+(60*F32)))*3.6</f>
        <v>#DIV/0!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 t="e">
        <f>C33/$H$1</f>
        <v>#DIV/0!</v>
      </c>
      <c r="D34" s="130"/>
      <c r="E34" s="131"/>
      <c r="F34" s="129" t="e">
        <f t="shared" ref="F34" si="36">F33/$H$1</f>
        <v>#DIV/0!</v>
      </c>
      <c r="G34" s="130"/>
      <c r="H34" s="131"/>
      <c r="I34" s="129" t="e">
        <f t="shared" ref="I34" si="37">I33/$H$1</f>
        <v>#DIV/0!</v>
      </c>
      <c r="J34" s="130"/>
      <c r="K34" s="131"/>
      <c r="L34" s="129" t="e">
        <f t="shared" ref="L34" si="38">L33/$H$1</f>
        <v>#DIV/0!</v>
      </c>
      <c r="M34" s="130"/>
      <c r="N34" s="131"/>
      <c r="O34" s="129" t="e">
        <f t="shared" ref="O34" si="39">O33/$H$1</f>
        <v>#DIV/0!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/>
      <c r="M36" s="54"/>
      <c r="N36" s="55"/>
    </row>
    <row r="37" spans="1:17" ht="19.5" thickBot="1">
      <c r="B37" s="15" t="s">
        <v>1</v>
      </c>
      <c r="C37" s="38"/>
      <c r="D37" s="39"/>
      <c r="E37" s="40"/>
      <c r="I37" s="127" t="s">
        <v>73</v>
      </c>
      <c r="J37" s="128"/>
      <c r="K37" s="128"/>
      <c r="L37" s="42">
        <f>ABS(C38-L36)</f>
        <v>0</v>
      </c>
      <c r="M37" s="42"/>
      <c r="N37" s="43"/>
    </row>
    <row r="38" spans="1:17" ht="18.75">
      <c r="B38" s="13" t="s">
        <v>4</v>
      </c>
      <c r="C38" s="52">
        <f>(C37/(E36+(C36*60)))*3.6</f>
        <v>0</v>
      </c>
      <c r="D38" s="44"/>
      <c r="E38" s="45"/>
    </row>
    <row r="39" spans="1:17" ht="19.5" thickBot="1">
      <c r="B39" s="14" t="s">
        <v>3</v>
      </c>
      <c r="C39" s="53">
        <f>C38/$H$1</f>
        <v>0</v>
      </c>
      <c r="D39" s="47"/>
      <c r="E39" s="48"/>
    </row>
    <row r="40" spans="1:17" ht="15.75" thickBot="1"/>
    <row r="41" spans="1:17" ht="19.5" thickBot="1">
      <c r="B41" s="16" t="s">
        <v>2</v>
      </c>
      <c r="C41" s="17">
        <v>2</v>
      </c>
      <c r="D41" s="18" t="s">
        <v>5</v>
      </c>
      <c r="E41" s="19" t="s">
        <v>7</v>
      </c>
    </row>
    <row r="42" spans="1:17" ht="18.75">
      <c r="B42" s="15" t="s">
        <v>1</v>
      </c>
      <c r="C42" s="38"/>
      <c r="D42" s="39"/>
      <c r="E42" s="40"/>
    </row>
    <row r="43" spans="1:17" ht="18.75">
      <c r="B43" s="13" t="s">
        <v>4</v>
      </c>
      <c r="C43" s="52">
        <f>(C42/(E41+(C41*60)))*3.6</f>
        <v>0</v>
      </c>
      <c r="D43" s="44"/>
      <c r="E43" s="45"/>
    </row>
    <row r="44" spans="1:17" ht="19.5" thickBot="1">
      <c r="B44" s="14" t="s">
        <v>3</v>
      </c>
      <c r="C44" s="53" t="e">
        <f>C43/H23</f>
        <v>#DIV/0!</v>
      </c>
      <c r="D44" s="47"/>
      <c r="E44" s="48"/>
    </row>
    <row r="47" spans="1:17" ht="15.75" thickBot="1">
      <c r="A47" s="2">
        <v>41611</v>
      </c>
    </row>
    <row r="48" spans="1:17" ht="19.5" thickBot="1">
      <c r="B48" s="16" t="s">
        <v>2</v>
      </c>
      <c r="C48" s="17">
        <v>6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10</v>
      </c>
      <c r="M48" s="54"/>
      <c r="N48" s="55"/>
    </row>
    <row r="49" spans="1:14" ht="19.5" thickBot="1">
      <c r="B49" s="15" t="s">
        <v>1</v>
      </c>
      <c r="C49" s="38">
        <v>750</v>
      </c>
      <c r="D49" s="39"/>
      <c r="E49" s="40"/>
      <c r="I49" s="127" t="s">
        <v>73</v>
      </c>
      <c r="J49" s="128"/>
      <c r="K49" s="128"/>
      <c r="L49" s="42">
        <f>ABS(C50-L48)</f>
        <v>2.4999999999999991</v>
      </c>
      <c r="M49" s="42"/>
      <c r="N49" s="43"/>
    </row>
    <row r="50" spans="1:14" ht="18.75">
      <c r="B50" s="13" t="s">
        <v>4</v>
      </c>
      <c r="C50" s="52">
        <f>(C49/(E48+(C48*60)))*3.6</f>
        <v>7.5000000000000009</v>
      </c>
      <c r="D50" s="44"/>
      <c r="E50" s="45"/>
    </row>
    <row r="51" spans="1:14" ht="19.5" thickBot="1">
      <c r="B51" s="14" t="s">
        <v>3</v>
      </c>
      <c r="C51" s="53">
        <f>C50/$H$1</f>
        <v>0.71428571428571441</v>
      </c>
      <c r="D51" s="47"/>
      <c r="E51" s="48"/>
    </row>
    <row r="52" spans="1:14" ht="15.75" thickBot="1"/>
    <row r="53" spans="1:14" ht="19.5" thickBot="1">
      <c r="B53" s="16" t="s">
        <v>2</v>
      </c>
      <c r="C53" s="17">
        <v>2</v>
      </c>
      <c r="D53" s="18" t="s">
        <v>5</v>
      </c>
      <c r="E53" s="19" t="s">
        <v>7</v>
      </c>
      <c r="I53" s="125" t="s">
        <v>72</v>
      </c>
      <c r="J53" s="126"/>
      <c r="K53" s="126"/>
      <c r="L53" s="54">
        <v>10.5</v>
      </c>
      <c r="M53" s="54"/>
      <c r="N53" s="55"/>
    </row>
    <row r="54" spans="1:14" ht="19.5" thickBot="1">
      <c r="B54" s="15" t="s">
        <v>1</v>
      </c>
      <c r="C54" s="38">
        <v>375</v>
      </c>
      <c r="D54" s="39"/>
      <c r="E54" s="40"/>
      <c r="I54" s="127" t="s">
        <v>73</v>
      </c>
      <c r="J54" s="128"/>
      <c r="K54" s="128"/>
      <c r="L54" s="42">
        <f>ABS(C55-L53)</f>
        <v>0.75</v>
      </c>
      <c r="M54" s="42"/>
      <c r="N54" s="43"/>
    </row>
    <row r="55" spans="1:14" ht="18.75">
      <c r="B55" s="13" t="s">
        <v>4</v>
      </c>
      <c r="C55" s="52">
        <f>(C54/(E53+(C53*60)))*3.6</f>
        <v>11.25</v>
      </c>
      <c r="D55" s="44"/>
      <c r="E55" s="45"/>
    </row>
    <row r="56" spans="1:14" ht="19.5" thickBot="1">
      <c r="B56" s="14" t="s">
        <v>3</v>
      </c>
      <c r="C56" s="53">
        <f>C55/$H$1</f>
        <v>1.0714285714285714</v>
      </c>
      <c r="D56" s="47"/>
      <c r="E56" s="48"/>
    </row>
    <row r="57" spans="1:14" ht="15.75" thickBot="1"/>
    <row r="58" spans="1:14" ht="30">
      <c r="B58" s="20" t="s">
        <v>90</v>
      </c>
      <c r="C58" s="117">
        <f>(C51+C56)/2</f>
        <v>0.8928571428571429</v>
      </c>
      <c r="D58" s="117"/>
      <c r="E58" s="118"/>
      <c r="F58" s="119"/>
      <c r="G58" s="54"/>
      <c r="H58" s="120"/>
      <c r="I58" s="123" t="s">
        <v>91</v>
      </c>
      <c r="J58" s="124"/>
      <c r="K58" s="124"/>
      <c r="L58" s="108">
        <f>(L49+L54)/2</f>
        <v>1.6249999999999996</v>
      </c>
      <c r="M58" s="108"/>
      <c r="N58" s="109"/>
    </row>
    <row r="59" spans="1:14" ht="16.5" thickBot="1">
      <c r="B59" s="21" t="s">
        <v>92</v>
      </c>
      <c r="C59" s="110">
        <v>4</v>
      </c>
      <c r="D59" s="111"/>
      <c r="E59" s="112"/>
      <c r="F59" s="121"/>
      <c r="G59" s="114"/>
      <c r="H59" s="122"/>
      <c r="I59" s="113" t="s">
        <v>92</v>
      </c>
      <c r="J59" s="114"/>
      <c r="K59" s="114"/>
      <c r="L59" s="115">
        <v>0</v>
      </c>
      <c r="M59" s="115"/>
      <c r="N59" s="116"/>
    </row>
    <row r="62" spans="1:14" ht="15.75" thickBot="1">
      <c r="A62" s="2">
        <v>41613</v>
      </c>
    </row>
    <row r="63" spans="1:14" ht="19.5" thickBot="1">
      <c r="B63" s="16" t="s">
        <v>2</v>
      </c>
      <c r="C63" s="17">
        <v>2</v>
      </c>
      <c r="D63" s="18" t="s">
        <v>5</v>
      </c>
      <c r="E63" s="19" t="s">
        <v>7</v>
      </c>
      <c r="I63" s="125" t="s">
        <v>72</v>
      </c>
      <c r="J63" s="126"/>
      <c r="K63" s="126"/>
      <c r="L63" s="54">
        <v>8</v>
      </c>
      <c r="M63" s="54"/>
      <c r="N63" s="55"/>
    </row>
    <row r="64" spans="1:14" ht="19.5" thickBot="1">
      <c r="B64" s="15" t="s">
        <v>1</v>
      </c>
      <c r="C64" s="38">
        <v>325</v>
      </c>
      <c r="D64" s="39"/>
      <c r="E64" s="40"/>
      <c r="I64" s="127" t="s">
        <v>73</v>
      </c>
      <c r="J64" s="128"/>
      <c r="K64" s="128"/>
      <c r="L64" s="42">
        <f>ABS(C65-L63)</f>
        <v>1.75</v>
      </c>
      <c r="M64" s="42"/>
      <c r="N64" s="43"/>
    </row>
    <row r="65" spans="1:30" ht="18.75">
      <c r="B65" s="13" t="s">
        <v>4</v>
      </c>
      <c r="C65" s="52">
        <f>(C64/(E63+(C63*60)))*3.6</f>
        <v>9.75</v>
      </c>
      <c r="D65" s="44"/>
      <c r="E65" s="45"/>
    </row>
    <row r="66" spans="1:30" ht="19.5" thickBot="1">
      <c r="B66" s="14" t="s">
        <v>3</v>
      </c>
      <c r="C66" s="53">
        <f>C65/$H$1</f>
        <v>0.9285714285714286</v>
      </c>
      <c r="D66" s="47"/>
      <c r="E66" s="48"/>
    </row>
    <row r="70" spans="1:30" ht="15.75" thickBot="1">
      <c r="A70" s="2">
        <v>41618</v>
      </c>
    </row>
    <row r="71" spans="1:30" ht="15.75" thickBot="1">
      <c r="R71" s="24" t="s">
        <v>96</v>
      </c>
      <c r="S71" s="56"/>
      <c r="T71" s="57"/>
      <c r="U71" s="57"/>
      <c r="V71" s="58"/>
      <c r="W71" s="57" t="s">
        <v>104</v>
      </c>
      <c r="X71" s="57"/>
      <c r="Y71" s="57"/>
      <c r="Z71" s="56"/>
      <c r="AA71" s="140"/>
      <c r="AB71" s="57"/>
      <c r="AC71" s="57"/>
      <c r="AD71" s="58"/>
    </row>
    <row r="72" spans="1:30" ht="15.75" thickBot="1">
      <c r="S72" s="25"/>
      <c r="T72" s="25"/>
      <c r="U72" s="26"/>
      <c r="Z72" s="25"/>
      <c r="AA72" s="25"/>
      <c r="AB72" s="25"/>
    </row>
    <row r="73" spans="1:30" ht="15.75">
      <c r="R73" s="141" t="s">
        <v>97</v>
      </c>
      <c r="S73" s="103" t="s">
        <v>103</v>
      </c>
      <c r="T73" s="141" t="s">
        <v>98</v>
      </c>
      <c r="U73" s="143" t="s">
        <v>72</v>
      </c>
      <c r="V73" s="144"/>
      <c r="W73" s="145"/>
      <c r="X73" s="146"/>
      <c r="Y73" s="146"/>
      <c r="Z73" s="146"/>
      <c r="AA73" s="146"/>
      <c r="AB73" s="147"/>
      <c r="AC73" s="148" t="s">
        <v>99</v>
      </c>
      <c r="AD73" s="149"/>
    </row>
    <row r="74" spans="1:30" ht="15.75" customHeight="1" thickBot="1">
      <c r="R74" s="142"/>
      <c r="S74" s="104"/>
      <c r="T74" s="142"/>
      <c r="U74" s="27" t="s">
        <v>3</v>
      </c>
      <c r="V74" s="28" t="s">
        <v>4</v>
      </c>
      <c r="W74" s="105" t="s">
        <v>2</v>
      </c>
      <c r="X74" s="106"/>
      <c r="Y74" s="107"/>
      <c r="Z74" s="29" t="s">
        <v>4</v>
      </c>
      <c r="AA74" s="150" t="s">
        <v>3</v>
      </c>
      <c r="AB74" s="151"/>
      <c r="AC74" s="152" t="s">
        <v>100</v>
      </c>
      <c r="AD74" s="153"/>
    </row>
    <row r="75" spans="1:30">
      <c r="R75" s="154">
        <v>1</v>
      </c>
      <c r="S75" s="92">
        <v>700</v>
      </c>
      <c r="T75" s="30" t="s">
        <v>101</v>
      </c>
      <c r="U75" s="69">
        <f>(V75/$H$1)</f>
        <v>0.76190476190476186</v>
      </c>
      <c r="V75" s="91">
        <v>8</v>
      </c>
      <c r="W75" s="155">
        <v>5</v>
      </c>
      <c r="X75" s="156" t="s">
        <v>5</v>
      </c>
      <c r="Y75" s="157" t="s">
        <v>112</v>
      </c>
      <c r="Z75" s="90">
        <f>(S75/((W75*60)+Y75))*3.6</f>
        <v>8.235294117647058</v>
      </c>
      <c r="AA75" s="93">
        <f>(Z75/$H$1)*100</f>
        <v>78.431372549019599</v>
      </c>
      <c r="AB75" s="94"/>
      <c r="AC75" s="97">
        <f>ABS(Z75-V75)</f>
        <v>0.23529411764705799</v>
      </c>
      <c r="AD75" s="98"/>
    </row>
    <row r="76" spans="1:30">
      <c r="R76" s="61"/>
      <c r="S76" s="89"/>
      <c r="T76" s="31" t="s">
        <v>173</v>
      </c>
      <c r="U76" s="70"/>
      <c r="V76" s="71"/>
      <c r="W76" s="63"/>
      <c r="X76" s="65"/>
      <c r="Y76" s="67"/>
      <c r="Z76" s="90"/>
      <c r="AA76" s="95"/>
      <c r="AB76" s="96"/>
      <c r="AC76" s="59"/>
      <c r="AD76" s="60"/>
    </row>
    <row r="77" spans="1:30" ht="15" customHeight="1">
      <c r="R77" s="61">
        <v>2</v>
      </c>
      <c r="S77" s="73">
        <v>500</v>
      </c>
      <c r="T77" s="31" t="s">
        <v>174</v>
      </c>
      <c r="U77" s="69">
        <f t="shared" ref="U77" si="40">(V77/$H$1)</f>
        <v>0.5714285714285714</v>
      </c>
      <c r="V77" s="71">
        <v>6</v>
      </c>
      <c r="W77" s="83">
        <v>3</v>
      </c>
      <c r="X77" s="85" t="s">
        <v>5</v>
      </c>
      <c r="Y77" s="87" t="s">
        <v>111</v>
      </c>
      <c r="Z77" s="90">
        <f>(S77/((W77*60)+Y77))*3.6</f>
        <v>7.7586206896551735</v>
      </c>
      <c r="AA77" s="77">
        <f t="shared" ref="AA77" si="41">(Z77/$H$1)*100</f>
        <v>73.891625615763559</v>
      </c>
      <c r="AB77" s="78"/>
      <c r="AC77" s="59">
        <f>ABS(Z77-V77)</f>
        <v>1.7586206896551735</v>
      </c>
      <c r="AD77" s="60"/>
    </row>
    <row r="78" spans="1:30" ht="15" customHeight="1">
      <c r="R78" s="61"/>
      <c r="S78" s="89"/>
      <c r="T78" s="31" t="s">
        <v>175</v>
      </c>
      <c r="U78" s="70"/>
      <c r="V78" s="71"/>
      <c r="W78" s="84"/>
      <c r="X78" s="86"/>
      <c r="Y78" s="88"/>
      <c r="Z78" s="90"/>
      <c r="AA78" s="95"/>
      <c r="AB78" s="96"/>
      <c r="AC78" s="59"/>
      <c r="AD78" s="60"/>
    </row>
    <row r="79" spans="1:30" ht="15" customHeight="1">
      <c r="R79" s="61">
        <v>3</v>
      </c>
      <c r="S79" s="73">
        <v>300</v>
      </c>
      <c r="T79" s="31" t="s">
        <v>176</v>
      </c>
      <c r="U79" s="69">
        <f t="shared" ref="U79" si="42">(V79/$H$1)</f>
        <v>0.66666666666666663</v>
      </c>
      <c r="V79" s="71">
        <v>7</v>
      </c>
      <c r="W79" s="63">
        <v>1</v>
      </c>
      <c r="X79" s="65" t="s">
        <v>5</v>
      </c>
      <c r="Y79" s="67" t="s">
        <v>178</v>
      </c>
      <c r="Z79" s="75">
        <f>(S79/((W79*60)+Y79))*3.6</f>
        <v>9.1525423728813564</v>
      </c>
      <c r="AA79" s="77">
        <f t="shared" ref="AA79" si="43">(Z79/$H$1)*100</f>
        <v>87.167070217917669</v>
      </c>
      <c r="AB79" s="78"/>
      <c r="AC79" s="59">
        <f>ABS(Z79-V79)</f>
        <v>2.1525423728813564</v>
      </c>
      <c r="AD79" s="60"/>
    </row>
    <row r="80" spans="1:30" ht="15.75" customHeight="1" thickBot="1">
      <c r="R80" s="62"/>
      <c r="S80" s="74"/>
      <c r="T80" s="32" t="s">
        <v>177</v>
      </c>
      <c r="U80" s="70"/>
      <c r="V80" s="72"/>
      <c r="W80" s="64"/>
      <c r="X80" s="66"/>
      <c r="Y80" s="68"/>
      <c r="Z80" s="76"/>
      <c r="AA80" s="79"/>
      <c r="AB80" s="80"/>
      <c r="AC80" s="81"/>
      <c r="AD80" s="82"/>
    </row>
    <row r="81" spans="1:30" ht="26.25">
      <c r="Z81" s="33" t="s">
        <v>102</v>
      </c>
      <c r="AA81" s="99">
        <f>AVERAGE(AA75:AA80)</f>
        <v>79.830022794233614</v>
      </c>
      <c r="AB81" s="100"/>
      <c r="AC81" s="101">
        <f>AVERAGE(AC75:AC80)</f>
        <v>1.3821523933945292</v>
      </c>
      <c r="AD81" s="102"/>
    </row>
    <row r="82" spans="1:30">
      <c r="Z82" s="34" t="s">
        <v>105</v>
      </c>
      <c r="AA82" s="139">
        <v>0</v>
      </c>
      <c r="AB82" s="139"/>
      <c r="AC82" s="139">
        <v>1</v>
      </c>
      <c r="AD82" s="139"/>
    </row>
    <row r="85" spans="1:30" ht="15.75" thickBot="1">
      <c r="A85" s="2">
        <v>41646</v>
      </c>
      <c r="B85" t="s">
        <v>82</v>
      </c>
    </row>
    <row r="86" spans="1:30" ht="19.5" thickBot="1">
      <c r="B86" s="16" t="s">
        <v>2</v>
      </c>
      <c r="C86" s="17"/>
      <c r="D86" s="18" t="s">
        <v>5</v>
      </c>
      <c r="E86" s="19"/>
      <c r="I86" s="35" t="s">
        <v>2</v>
      </c>
      <c r="J86" s="36" t="s">
        <v>2</v>
      </c>
      <c r="K86" s="37" t="s">
        <v>2</v>
      </c>
      <c r="L86" s="18"/>
      <c r="M86" s="18" t="s">
        <v>5</v>
      </c>
      <c r="N86" s="19"/>
    </row>
    <row r="87" spans="1:30" ht="18.75">
      <c r="A87" s="164"/>
      <c r="B87" s="160" t="s">
        <v>1</v>
      </c>
      <c r="C87" s="161"/>
      <c r="D87" s="162"/>
      <c r="E87" s="163"/>
      <c r="F87" s="164"/>
      <c r="G87" s="164"/>
      <c r="H87" s="164"/>
      <c r="I87" s="161" t="s">
        <v>1</v>
      </c>
      <c r="J87" s="162" t="s">
        <v>1</v>
      </c>
      <c r="K87" s="163" t="s">
        <v>1</v>
      </c>
      <c r="L87" s="165"/>
      <c r="M87" s="162"/>
      <c r="N87" s="163"/>
    </row>
    <row r="88" spans="1:30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 t="e">
        <f>(L87/(N86+(L86*60)))*3.6</f>
        <v>#DIV/0!</v>
      </c>
      <c r="M88" s="171"/>
      <c r="N88" s="172"/>
    </row>
    <row r="89" spans="1:30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 t="e">
        <f>L88/$H$1</f>
        <v>#DIV/0!</v>
      </c>
      <c r="M89" s="47"/>
      <c r="N89" s="48"/>
    </row>
    <row r="90" spans="1:30" ht="15.75" thickBot="1"/>
    <row r="91" spans="1:30" ht="19.5" thickBot="1">
      <c r="B91" s="16" t="s">
        <v>2</v>
      </c>
      <c r="C91" s="17"/>
      <c r="D91" s="18" t="s">
        <v>5</v>
      </c>
      <c r="E91" s="19"/>
      <c r="I91" s="49" t="s">
        <v>2</v>
      </c>
      <c r="J91" s="50" t="s">
        <v>2</v>
      </c>
      <c r="K91" s="51" t="s">
        <v>2</v>
      </c>
      <c r="L91" s="18"/>
      <c r="M91" s="18" t="s">
        <v>5</v>
      </c>
      <c r="N91" s="19"/>
    </row>
    <row r="92" spans="1:30" ht="18.75">
      <c r="A92" s="164"/>
      <c r="B92" s="160" t="s">
        <v>1</v>
      </c>
      <c r="C92" s="161"/>
      <c r="D92" s="162"/>
      <c r="E92" s="163"/>
      <c r="F92" s="164"/>
      <c r="G92" s="164"/>
      <c r="H92" s="164"/>
      <c r="I92" s="166" t="s">
        <v>1</v>
      </c>
      <c r="J92" s="167" t="s">
        <v>1</v>
      </c>
      <c r="K92" s="168" t="s">
        <v>1</v>
      </c>
      <c r="L92" s="165"/>
      <c r="M92" s="162"/>
      <c r="N92" s="163"/>
    </row>
    <row r="93" spans="1:30" ht="18.75">
      <c r="A93" s="164"/>
      <c r="B93" s="169" t="s">
        <v>4</v>
      </c>
      <c r="C93" s="170" t="e">
        <f>(C92/(E91+(C91*60)))*3.6</f>
        <v>#DIV/0!</v>
      </c>
      <c r="D93" s="171"/>
      <c r="E93" s="172"/>
      <c r="F93" s="164"/>
      <c r="G93" s="164"/>
      <c r="H93" s="164"/>
      <c r="I93" s="136" t="s">
        <v>4</v>
      </c>
      <c r="J93" s="137" t="s">
        <v>4</v>
      </c>
      <c r="K93" s="138" t="s">
        <v>4</v>
      </c>
      <c r="L93" s="173" t="e">
        <f>(L92/(N91+(L91*60)))*3.6</f>
        <v>#DIV/0!</v>
      </c>
      <c r="M93" s="171"/>
      <c r="N93" s="172"/>
    </row>
    <row r="94" spans="1:30" ht="19.5" thickBot="1">
      <c r="B94" s="14" t="s">
        <v>3</v>
      </c>
      <c r="C94" s="53" t="e">
        <f>C93/$H$1</f>
        <v>#DIV/0!</v>
      </c>
      <c r="D94" s="47"/>
      <c r="E94" s="48"/>
      <c r="I94" s="41" t="s">
        <v>3</v>
      </c>
      <c r="J94" s="42" t="s">
        <v>3</v>
      </c>
      <c r="K94" s="43" t="s">
        <v>3</v>
      </c>
      <c r="L94" s="46" t="e">
        <f>L93/$H$1</f>
        <v>#DIV/0!</v>
      </c>
      <c r="M94" s="47"/>
      <c r="N94" s="48"/>
    </row>
    <row r="95" spans="1:30" ht="15.75" thickBot="1"/>
    <row r="96" spans="1:30" ht="19.5" thickBot="1">
      <c r="B96" s="16" t="s">
        <v>2</v>
      </c>
      <c r="C96" s="17"/>
      <c r="D96" s="18" t="s">
        <v>5</v>
      </c>
      <c r="E96" s="19"/>
    </row>
    <row r="97" spans="1:14" ht="18.75">
      <c r="A97" s="164"/>
      <c r="B97" s="160" t="s">
        <v>1</v>
      </c>
      <c r="C97" s="161"/>
      <c r="D97" s="162"/>
      <c r="E97" s="163"/>
      <c r="F97" s="164"/>
      <c r="G97" s="164"/>
      <c r="H97" s="164"/>
      <c r="I97" s="164"/>
      <c r="J97" s="164"/>
      <c r="K97" s="164"/>
      <c r="L97" s="164"/>
      <c r="M97" s="164"/>
      <c r="N97" s="164"/>
    </row>
    <row r="98" spans="1:14" ht="18.75">
      <c r="B98" s="13" t="s">
        <v>4</v>
      </c>
      <c r="C98" s="52" t="e">
        <f>(C97/(E96+(C96*60)))*3.6</f>
        <v>#DIV/0!</v>
      </c>
      <c r="D98" s="44"/>
      <c r="E98" s="45"/>
    </row>
    <row r="99" spans="1:14" ht="19.5" thickBot="1">
      <c r="B99" s="14" t="s">
        <v>3</v>
      </c>
      <c r="C99" s="53" t="e">
        <f>C98/$H$1</f>
        <v>#DIV/0!</v>
      </c>
      <c r="D99" s="47"/>
      <c r="E99" s="48"/>
    </row>
  </sheetData>
  <mergeCells count="190">
    <mergeCell ref="AA82:AB82"/>
    <mergeCell ref="AC82:AD82"/>
    <mergeCell ref="I63:K63"/>
    <mergeCell ref="L63:N63"/>
    <mergeCell ref="C64:E64"/>
    <mergeCell ref="I64:K64"/>
    <mergeCell ref="L64:N64"/>
    <mergeCell ref="C65:E65"/>
    <mergeCell ref="C66:E66"/>
    <mergeCell ref="S71:V71"/>
    <mergeCell ref="W71:Z71"/>
    <mergeCell ref="AA71:AD71"/>
    <mergeCell ref="R73:R74"/>
    <mergeCell ref="S73:S74"/>
    <mergeCell ref="T73:T74"/>
    <mergeCell ref="U73:V73"/>
    <mergeCell ref="W73:AB73"/>
    <mergeCell ref="AC73:AD73"/>
    <mergeCell ref="W74:Y74"/>
    <mergeCell ref="AA74:AB74"/>
    <mergeCell ref="AC74:AD74"/>
    <mergeCell ref="AC75:AD76"/>
    <mergeCell ref="R77:R78"/>
    <mergeCell ref="S77:S78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O29:Q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C43:E43"/>
    <mergeCell ref="C44:E44"/>
    <mergeCell ref="O34:Q34"/>
    <mergeCell ref="C37:E37"/>
    <mergeCell ref="C38:E38"/>
    <mergeCell ref="C39:E39"/>
    <mergeCell ref="C42:E42"/>
    <mergeCell ref="I36:K36"/>
    <mergeCell ref="L36:N36"/>
    <mergeCell ref="I37:K37"/>
    <mergeCell ref="L37:N37"/>
    <mergeCell ref="C50:E50"/>
    <mergeCell ref="C51:E51"/>
    <mergeCell ref="I53:K53"/>
    <mergeCell ref="L53:N53"/>
    <mergeCell ref="C54:E54"/>
    <mergeCell ref="I54:K54"/>
    <mergeCell ref="L54:N54"/>
    <mergeCell ref="I48:K48"/>
    <mergeCell ref="L48:N48"/>
    <mergeCell ref="C49:E49"/>
    <mergeCell ref="I49:K49"/>
    <mergeCell ref="L49:N49"/>
    <mergeCell ref="L58:N58"/>
    <mergeCell ref="C59:E59"/>
    <mergeCell ref="I59:K59"/>
    <mergeCell ref="L59:N59"/>
    <mergeCell ref="C55:E55"/>
    <mergeCell ref="C56:E56"/>
    <mergeCell ref="C58:E58"/>
    <mergeCell ref="F58:H59"/>
    <mergeCell ref="I58:K58"/>
    <mergeCell ref="U77:U78"/>
    <mergeCell ref="V77:V78"/>
    <mergeCell ref="W77:W78"/>
    <mergeCell ref="X77:X78"/>
    <mergeCell ref="Y77:Y78"/>
    <mergeCell ref="Z77:Z78"/>
    <mergeCell ref="AA77:AB78"/>
    <mergeCell ref="AC77:AD78"/>
    <mergeCell ref="R75:R76"/>
    <mergeCell ref="S75:S76"/>
    <mergeCell ref="U75:U76"/>
    <mergeCell ref="V75:V76"/>
    <mergeCell ref="W75:W76"/>
    <mergeCell ref="X75:X76"/>
    <mergeCell ref="Y75:Y76"/>
    <mergeCell ref="Z75:Z76"/>
    <mergeCell ref="AA75:AB76"/>
    <mergeCell ref="AC79:AD80"/>
    <mergeCell ref="AA81:AB81"/>
    <mergeCell ref="AC81:AD81"/>
    <mergeCell ref="R79:R80"/>
    <mergeCell ref="S79:S80"/>
    <mergeCell ref="U79:U80"/>
    <mergeCell ref="V79:V80"/>
    <mergeCell ref="W79:W80"/>
    <mergeCell ref="X79:X80"/>
    <mergeCell ref="Y79:Y80"/>
    <mergeCell ref="Z79:Z80"/>
    <mergeCell ref="AA79:AB80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  <mergeCell ref="C97:E97"/>
    <mergeCell ref="C98:E98"/>
    <mergeCell ref="C99:E99"/>
    <mergeCell ref="I91:K91"/>
    <mergeCell ref="C92:E92"/>
    <mergeCell ref="I92:K92"/>
    <mergeCell ref="L92:N92"/>
    <mergeCell ref="C93:E93"/>
    <mergeCell ref="I93:K93"/>
    <mergeCell ref="L93:N93"/>
    <mergeCell ref="C94:E94"/>
    <mergeCell ref="I94:K94"/>
    <mergeCell ref="L94:N94"/>
  </mergeCells>
  <pageMargins left="0.7" right="0.7" top="0.75" bottom="0.75" header="0.3" footer="0.3"/>
  <pageSetup paperSize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C81" sqref="C81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57</v>
      </c>
      <c r="B1" t="s">
        <v>58</v>
      </c>
      <c r="F1" t="s">
        <v>0</v>
      </c>
      <c r="G1" t="s">
        <v>5</v>
      </c>
      <c r="H1">
        <v>11.5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16</v>
      </c>
      <c r="F5" s="7">
        <v>0</v>
      </c>
      <c r="G5" s="8" t="s">
        <v>5</v>
      </c>
      <c r="H5" s="9" t="s">
        <v>23</v>
      </c>
      <c r="I5" s="7">
        <v>0</v>
      </c>
      <c r="J5" s="8" t="s">
        <v>5</v>
      </c>
      <c r="K5" s="9" t="s">
        <v>20</v>
      </c>
      <c r="L5" s="7">
        <v>0</v>
      </c>
      <c r="M5" s="8" t="s">
        <v>5</v>
      </c>
      <c r="N5" s="9" t="s">
        <v>59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11.612903225806452</v>
      </c>
      <c r="D6" s="137"/>
      <c r="E6" s="138"/>
      <c r="F6" s="136">
        <f t="shared" ref="F6" si="0">(F4/(H5+(60*F5)))*3.6</f>
        <v>9.2307692307692317</v>
      </c>
      <c r="G6" s="137"/>
      <c r="H6" s="138"/>
      <c r="I6" s="136">
        <f t="shared" ref="I6" si="1">(I4/(K5+(60*I5)))*3.6</f>
        <v>10</v>
      </c>
      <c r="J6" s="137"/>
      <c r="K6" s="138"/>
      <c r="L6" s="136">
        <f t="shared" ref="L6" si="2">(L4/(N5+(60*L5)))*3.6</f>
        <v>9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1.0098176718092566</v>
      </c>
      <c r="D7" s="130"/>
      <c r="E7" s="131"/>
      <c r="F7" s="129">
        <f t="shared" ref="F7" si="4">F6/$H$1</f>
        <v>0.80267558528428107</v>
      </c>
      <c r="G7" s="130"/>
      <c r="H7" s="131"/>
      <c r="I7" s="129">
        <f t="shared" ref="I7" si="5">I6/$H$1</f>
        <v>0.86956521739130432</v>
      </c>
      <c r="J7" s="130"/>
      <c r="K7" s="131"/>
      <c r="L7" s="129">
        <f t="shared" ref="L7" si="6">L6/$H$1</f>
        <v>0.78260869565217395</v>
      </c>
      <c r="M7" s="130"/>
      <c r="N7" s="131"/>
      <c r="O7" s="129">
        <f t="shared" ref="O7" si="7">O6/$H$1</f>
        <v>0.94861660079051391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860</v>
      </c>
      <c r="D20" s="39"/>
      <c r="E20" s="40"/>
    </row>
    <row r="21" spans="1:17" ht="18.75">
      <c r="B21" s="13" t="s">
        <v>4</v>
      </c>
      <c r="C21" s="52">
        <f>(C20/(E19+(C19*60)))*3.6</f>
        <v>8.6</v>
      </c>
      <c r="D21" s="44"/>
      <c r="E21" s="45"/>
    </row>
    <row r="22" spans="1:17" ht="19.5" thickBot="1">
      <c r="B22" s="14" t="s">
        <v>3</v>
      </c>
      <c r="C22" s="53">
        <f>C21/H1</f>
        <v>0.74782608695652175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6</v>
      </c>
      <c r="F27" s="7">
        <v>0</v>
      </c>
      <c r="G27" s="8" t="s">
        <v>5</v>
      </c>
      <c r="H27" s="9" t="s">
        <v>16</v>
      </c>
      <c r="I27" s="7">
        <v>0</v>
      </c>
      <c r="J27" s="8" t="s">
        <v>5</v>
      </c>
      <c r="K27" s="9" t="s">
        <v>20</v>
      </c>
      <c r="L27" s="7">
        <v>0</v>
      </c>
      <c r="M27" s="8" t="s">
        <v>5</v>
      </c>
      <c r="N27" s="9" t="s">
        <v>11</v>
      </c>
      <c r="O27" s="7">
        <v>0</v>
      </c>
      <c r="P27" s="8" t="s">
        <v>5</v>
      </c>
      <c r="Q27" s="9" t="s">
        <v>11</v>
      </c>
    </row>
    <row r="28" spans="1:17">
      <c r="A28" s="134"/>
      <c r="B28" s="6" t="s">
        <v>4</v>
      </c>
      <c r="C28" s="136">
        <f>(C26/(E27+(60*C27)))*3.6</f>
        <v>10.90909090909091</v>
      </c>
      <c r="D28" s="137"/>
      <c r="E28" s="138"/>
      <c r="F28" s="136">
        <f t="shared" ref="F28" si="24">(F26/(H27+(60*F27)))*3.6</f>
        <v>11.612903225806452</v>
      </c>
      <c r="G28" s="137"/>
      <c r="H28" s="138"/>
      <c r="I28" s="136">
        <f t="shared" ref="I28" si="25">(I26/(K27+(60*I27)))*3.6</f>
        <v>10</v>
      </c>
      <c r="J28" s="137"/>
      <c r="K28" s="138"/>
      <c r="L28" s="136">
        <f t="shared" ref="L28" si="26">(L26/(N27+(60*L27)))*3.6</f>
        <v>10.285714285714286</v>
      </c>
      <c r="M28" s="137"/>
      <c r="N28" s="138"/>
      <c r="O28" s="136">
        <f t="shared" ref="O28" si="27">(O26/(Q27+(60*O27)))*3.6</f>
        <v>10.285714285714286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0.94861660079051391</v>
      </c>
      <c r="D29" s="130"/>
      <c r="E29" s="131"/>
      <c r="F29" s="129">
        <f t="shared" ref="F29" si="28">F28/$H$1</f>
        <v>1.0098176718092566</v>
      </c>
      <c r="G29" s="130"/>
      <c r="H29" s="131"/>
      <c r="I29" s="129">
        <f t="shared" ref="I29" si="29">I28/$H$1</f>
        <v>0.86956521739130432</v>
      </c>
      <c r="J29" s="130"/>
      <c r="K29" s="131"/>
      <c r="L29" s="129">
        <f t="shared" ref="L29" si="30">L28/$H$1</f>
        <v>0.89440993788819878</v>
      </c>
      <c r="M29" s="130"/>
      <c r="N29" s="131"/>
      <c r="O29" s="129">
        <f t="shared" ref="O29" si="31">O28/$H$1</f>
        <v>0.89440993788819878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14</v>
      </c>
      <c r="F32" s="7">
        <v>0</v>
      </c>
      <c r="G32" s="8" t="s">
        <v>5</v>
      </c>
      <c r="H32" s="9" t="s">
        <v>20</v>
      </c>
      <c r="I32" s="7">
        <v>0</v>
      </c>
      <c r="J32" s="8" t="s">
        <v>5</v>
      </c>
      <c r="K32" s="9" t="s">
        <v>14</v>
      </c>
      <c r="L32" s="7">
        <v>0</v>
      </c>
      <c r="M32" s="8" t="s">
        <v>5</v>
      </c>
      <c r="N32" s="9" t="s">
        <v>14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10.588235294117649</v>
      </c>
      <c r="D33" s="137"/>
      <c r="E33" s="138"/>
      <c r="F33" s="136">
        <f t="shared" ref="F33" si="32">(F31/(H32+(60*F32)))*3.6</f>
        <v>10</v>
      </c>
      <c r="G33" s="137"/>
      <c r="H33" s="138"/>
      <c r="I33" s="136">
        <f t="shared" ref="I33" si="33">(I31/(K32+(60*I32)))*3.6</f>
        <v>10.588235294117649</v>
      </c>
      <c r="J33" s="137"/>
      <c r="K33" s="138"/>
      <c r="L33" s="136">
        <f t="shared" ref="L33" si="34">(L31/(N32+(60*L32)))*3.6</f>
        <v>10.588235294117649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0.92071611253196939</v>
      </c>
      <c r="D34" s="130"/>
      <c r="E34" s="131"/>
      <c r="F34" s="129">
        <f t="shared" ref="F34" si="36">F33/$H$1</f>
        <v>0.86956521739130432</v>
      </c>
      <c r="G34" s="130"/>
      <c r="H34" s="131"/>
      <c r="I34" s="129">
        <f t="shared" ref="I34" si="37">I33/$H$1</f>
        <v>0.92071611253196939</v>
      </c>
      <c r="J34" s="130"/>
      <c r="K34" s="131"/>
      <c r="L34" s="129">
        <f t="shared" ref="L34" si="38">L33/$H$1</f>
        <v>0.92071611253196939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9.8000000000000007</v>
      </c>
      <c r="M36" s="54"/>
      <c r="N36" s="55"/>
    </row>
    <row r="37" spans="1:17" ht="19.5" thickBot="1">
      <c r="B37" s="15" t="s">
        <v>1</v>
      </c>
      <c r="C37" s="38">
        <v>890</v>
      </c>
      <c r="D37" s="39"/>
      <c r="E37" s="40"/>
      <c r="I37" s="127" t="s">
        <v>73</v>
      </c>
      <c r="J37" s="128"/>
      <c r="K37" s="128"/>
      <c r="L37" s="42">
        <f>ABS(C38-L36)</f>
        <v>0.90000000000000036</v>
      </c>
      <c r="M37" s="42"/>
      <c r="N37" s="43"/>
    </row>
    <row r="38" spans="1:17" ht="18.75">
      <c r="B38" s="13" t="s">
        <v>4</v>
      </c>
      <c r="C38" s="52">
        <f>(C37/(E36+(C36*60)))*3.6</f>
        <v>8.9</v>
      </c>
      <c r="D38" s="44"/>
      <c r="E38" s="45"/>
    </row>
    <row r="39" spans="1:17" ht="19.5" thickBot="1">
      <c r="B39" s="14" t="s">
        <v>3</v>
      </c>
      <c r="C39" s="53">
        <f>C38/$H$1</f>
        <v>0.77391304347826095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9.8000000000000007</v>
      </c>
      <c r="M43" s="54"/>
      <c r="N43" s="55"/>
    </row>
    <row r="44" spans="1:17" ht="19.5" thickBot="1">
      <c r="B44" s="15" t="s">
        <v>1</v>
      </c>
      <c r="C44" s="38">
        <v>943</v>
      </c>
      <c r="D44" s="39"/>
      <c r="E44" s="40"/>
      <c r="I44" s="127" t="s">
        <v>73</v>
      </c>
      <c r="J44" s="128"/>
      <c r="K44" s="128"/>
      <c r="L44" s="42">
        <f>ABS(C45-L43)</f>
        <v>0.37000000000000099</v>
      </c>
      <c r="M44" s="42"/>
      <c r="N44" s="43"/>
    </row>
    <row r="45" spans="1:17" ht="18.75">
      <c r="B45" s="13" t="s">
        <v>4</v>
      </c>
      <c r="C45" s="52">
        <f>(C44/(E43+(C43*60)))*3.6</f>
        <v>9.43</v>
      </c>
      <c r="D45" s="44"/>
      <c r="E45" s="45"/>
    </row>
    <row r="46" spans="1:17" ht="19.5" thickBot="1">
      <c r="B46" s="14" t="s">
        <v>3</v>
      </c>
      <c r="C46" s="53">
        <f>C45/$H$1</f>
        <v>0.82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10.4</v>
      </c>
      <c r="M48" s="54"/>
      <c r="N48" s="55"/>
    </row>
    <row r="49" spans="1:14" ht="19.5" thickBot="1">
      <c r="B49" s="15" t="s">
        <v>1</v>
      </c>
      <c r="C49" s="38">
        <v>350</v>
      </c>
      <c r="D49" s="39"/>
      <c r="E49" s="40"/>
      <c r="I49" s="127" t="s">
        <v>73</v>
      </c>
      <c r="J49" s="128"/>
      <c r="K49" s="128"/>
      <c r="L49" s="42">
        <f>ABS(C50-L48)</f>
        <v>9.9999999999999645E-2</v>
      </c>
      <c r="M49" s="42"/>
      <c r="N49" s="43"/>
    </row>
    <row r="50" spans="1:14" ht="18.75">
      <c r="B50" s="13" t="s">
        <v>4</v>
      </c>
      <c r="C50" s="52">
        <f>(C49/(E48+(C48*60)))*3.6</f>
        <v>10.5</v>
      </c>
      <c r="D50" s="44"/>
      <c r="E50" s="45"/>
    </row>
    <row r="51" spans="1:14" ht="19.5" thickBot="1">
      <c r="B51" s="14" t="s">
        <v>3</v>
      </c>
      <c r="C51" s="53">
        <f>C50/$H$1</f>
        <v>0.91304347826086951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0.86652173913043473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0.23500000000000032</v>
      </c>
      <c r="M53" s="108"/>
      <c r="N53" s="109"/>
    </row>
    <row r="54" spans="1:14" ht="16.5" thickBot="1">
      <c r="B54" s="21" t="s">
        <v>92</v>
      </c>
      <c r="C54" s="110">
        <v>3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8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10.5</v>
      </c>
      <c r="M58" s="54"/>
      <c r="N58" s="55"/>
    </row>
    <row r="59" spans="1:14" ht="19.5" thickBot="1">
      <c r="B59" s="15" t="s">
        <v>1</v>
      </c>
      <c r="C59" s="38">
        <v>380</v>
      </c>
      <c r="D59" s="39"/>
      <c r="E59" s="40"/>
      <c r="I59" s="127" t="s">
        <v>73</v>
      </c>
      <c r="J59" s="128"/>
      <c r="K59" s="128"/>
      <c r="L59" s="42">
        <f>ABS(C60-L58)</f>
        <v>0.90000000000000036</v>
      </c>
      <c r="M59" s="42"/>
      <c r="N59" s="43"/>
    </row>
    <row r="60" spans="1:14" ht="18.75">
      <c r="B60" s="13" t="s">
        <v>4</v>
      </c>
      <c r="C60" s="52">
        <f>(C59/(E58+(C58*60)))*3.6</f>
        <v>11.4</v>
      </c>
      <c r="D60" s="44"/>
      <c r="E60" s="45"/>
    </row>
    <row r="61" spans="1:14" ht="19.5" thickBot="1">
      <c r="B61" s="14" t="s">
        <v>3</v>
      </c>
      <c r="C61" s="53">
        <f>C60/$H$1</f>
        <v>0.99130434782608701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0.88695652173913042</v>
      </c>
      <c r="V70" s="91">
        <v>10.199999999999999</v>
      </c>
      <c r="W70" s="155">
        <v>4</v>
      </c>
      <c r="X70" s="156" t="s">
        <v>5</v>
      </c>
      <c r="Y70" s="157" t="s">
        <v>18</v>
      </c>
      <c r="Z70" s="90">
        <f>(S70/((W70*60)+Y70))*3.6</f>
        <v>9.438202247191013</v>
      </c>
      <c r="AA70" s="93">
        <f>(Z70/$H$1)*100</f>
        <v>82.071323888617513</v>
      </c>
      <c r="AB70" s="94"/>
      <c r="AC70" s="97">
        <f>ABS(Z70-V70)</f>
        <v>0.76179775280898632</v>
      </c>
      <c r="AD70" s="98"/>
    </row>
    <row r="71" spans="1:30">
      <c r="R71" s="61"/>
      <c r="S71" s="89"/>
      <c r="T71" s="31" t="s">
        <v>179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183</v>
      </c>
      <c r="U72" s="69">
        <f t="shared" ref="U72" si="39">(V72/$H$1)</f>
        <v>0.85217391304347834</v>
      </c>
      <c r="V72" s="71">
        <v>9.8000000000000007</v>
      </c>
      <c r="W72" s="83">
        <v>6</v>
      </c>
      <c r="X72" s="85" t="s">
        <v>5</v>
      </c>
      <c r="Y72" s="87" t="s">
        <v>9</v>
      </c>
      <c r="Z72" s="90">
        <f>(S72/((W72*60)+Y72))*3.6</f>
        <v>8.3505154639175263</v>
      </c>
      <c r="AA72" s="77">
        <f t="shared" ref="AA72" si="40">(Z72/$H$1)*100</f>
        <v>72.613177947108923</v>
      </c>
      <c r="AB72" s="78"/>
      <c r="AC72" s="59">
        <f>ABS(Z72-V72)</f>
        <v>1.4494845360824744</v>
      </c>
      <c r="AD72" s="60"/>
    </row>
    <row r="73" spans="1:30" ht="15" customHeight="1">
      <c r="R73" s="61"/>
      <c r="S73" s="89"/>
      <c r="T73" s="31" t="s">
        <v>180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181</v>
      </c>
      <c r="U74" s="69">
        <f t="shared" ref="U74" si="41">(V74/$H$1)</f>
        <v>0.90434782608695652</v>
      </c>
      <c r="V74" s="71">
        <v>10.4</v>
      </c>
      <c r="W74" s="63">
        <v>2</v>
      </c>
      <c r="X74" s="65" t="s">
        <v>5</v>
      </c>
      <c r="Y74" s="67" t="s">
        <v>184</v>
      </c>
      <c r="Z74" s="75">
        <f>(S74/((W74*60)+Y74))*3.6</f>
        <v>10.510948905109489</v>
      </c>
      <c r="AA74" s="77">
        <f t="shared" ref="AA74" si="42">(Z74/$H$1)*100</f>
        <v>91.399555696604253</v>
      </c>
      <c r="AB74" s="78"/>
      <c r="AC74" s="59">
        <f>ABS(Z74-V74)</f>
        <v>0.11094890510948829</v>
      </c>
      <c r="AD74" s="60"/>
    </row>
    <row r="75" spans="1:30" ht="15.75" customHeight="1" thickBot="1">
      <c r="R75" s="62"/>
      <c r="S75" s="74"/>
      <c r="T75" s="32" t="s">
        <v>182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82.028019177443568</v>
      </c>
      <c r="AB76" s="100"/>
      <c r="AC76" s="101">
        <f>AVERAGE(AC70:AC75)</f>
        <v>0.77407706466698301</v>
      </c>
      <c r="AD76" s="102"/>
    </row>
    <row r="77" spans="1:30">
      <c r="Z77" s="34" t="s">
        <v>105</v>
      </c>
      <c r="AA77" s="139">
        <v>2</v>
      </c>
      <c r="AB77" s="139"/>
      <c r="AC77" s="139">
        <v>3</v>
      </c>
      <c r="AD77" s="139"/>
    </row>
    <row r="80" spans="1:30" ht="15.75" thickBot="1">
      <c r="A80" s="2">
        <v>41646</v>
      </c>
      <c r="B80" t="s">
        <v>217</v>
      </c>
    </row>
    <row r="81" spans="1:14" ht="19.5" thickBot="1">
      <c r="B81" s="16" t="s">
        <v>2</v>
      </c>
      <c r="C81" s="17"/>
      <c r="D81" s="18" t="s">
        <v>5</v>
      </c>
      <c r="E81" s="19"/>
      <c r="I81" s="35" t="s">
        <v>2</v>
      </c>
      <c r="J81" s="36" t="s">
        <v>2</v>
      </c>
      <c r="K81" s="37" t="s">
        <v>2</v>
      </c>
      <c r="L81" s="18"/>
      <c r="M81" s="18" t="s">
        <v>5</v>
      </c>
      <c r="N81" s="19"/>
    </row>
    <row r="82" spans="1:14" ht="18.75">
      <c r="A82" s="164"/>
      <c r="B82" s="160" t="s">
        <v>1</v>
      </c>
      <c r="C82" s="161"/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/>
      <c r="M82" s="162"/>
      <c r="N82" s="163"/>
    </row>
    <row r="83" spans="1:14" ht="18.75">
      <c r="A83" s="164"/>
      <c r="B83" s="169" t="s">
        <v>4</v>
      </c>
      <c r="C83" s="170" t="e">
        <f>(C82/(E81+(C81*60)))*3.6</f>
        <v>#DIV/0!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 t="e">
        <f>(L82/(N81+(L81*60)))*3.6</f>
        <v>#DIV/0!</v>
      </c>
      <c r="M83" s="171"/>
      <c r="N83" s="172"/>
    </row>
    <row r="84" spans="1:14" ht="19.5" thickBot="1">
      <c r="B84" s="14" t="s">
        <v>3</v>
      </c>
      <c r="C84" s="53" t="e">
        <f>C83/$H$1</f>
        <v>#DIV/0!</v>
      </c>
      <c r="D84" s="47"/>
      <c r="E84" s="48"/>
      <c r="I84" s="41" t="s">
        <v>3</v>
      </c>
      <c r="J84" s="42" t="s">
        <v>3</v>
      </c>
      <c r="K84" s="43" t="s">
        <v>3</v>
      </c>
      <c r="L84" s="46" t="e">
        <f>L83/$H$1</f>
        <v>#DIV/0!</v>
      </c>
      <c r="M84" s="47"/>
      <c r="N84" s="48"/>
    </row>
    <row r="85" spans="1:14" ht="15.75" thickBot="1"/>
    <row r="86" spans="1:14" ht="19.5" thickBot="1">
      <c r="B86" s="16" t="s">
        <v>2</v>
      </c>
      <c r="C86" s="17"/>
      <c r="D86" s="18" t="s">
        <v>5</v>
      </c>
      <c r="E86" s="19"/>
      <c r="I86" s="49" t="s">
        <v>2</v>
      </c>
      <c r="J86" s="50" t="s">
        <v>2</v>
      </c>
      <c r="K86" s="51" t="s">
        <v>2</v>
      </c>
      <c r="L86" s="18"/>
      <c r="M86" s="18" t="s">
        <v>5</v>
      </c>
      <c r="N86" s="19"/>
    </row>
    <row r="87" spans="1:14" ht="18.75">
      <c r="A87" s="164"/>
      <c r="B87" s="160" t="s">
        <v>1</v>
      </c>
      <c r="C87" s="161"/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/>
      <c r="M87" s="162"/>
      <c r="N87" s="163"/>
    </row>
    <row r="88" spans="1:14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 t="e">
        <f>(L87/(N86+(L86*60)))*3.6</f>
        <v>#DIV/0!</v>
      </c>
      <c r="M88" s="171"/>
      <c r="N88" s="172"/>
    </row>
    <row r="89" spans="1:14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 t="e">
        <f>L88/$H$1</f>
        <v>#DIV/0!</v>
      </c>
      <c r="M89" s="47"/>
      <c r="N89" s="48"/>
    </row>
    <row r="90" spans="1:14" ht="15.75" thickBot="1"/>
    <row r="91" spans="1:14" ht="19.5" thickBot="1">
      <c r="B91" s="16" t="s">
        <v>2</v>
      </c>
      <c r="C91" s="17"/>
      <c r="D91" s="18" t="s">
        <v>5</v>
      </c>
      <c r="E91" s="19"/>
    </row>
    <row r="92" spans="1:14" ht="18.75">
      <c r="A92" s="164"/>
      <c r="B92" s="160" t="s">
        <v>1</v>
      </c>
      <c r="C92" s="161"/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 t="e">
        <f>(C92/(E91+(C91*60)))*3.6</f>
        <v>#DIV/0!</v>
      </c>
      <c r="D93" s="44"/>
      <c r="E93" s="45"/>
    </row>
    <row r="94" spans="1:14" ht="19.5" thickBot="1">
      <c r="B94" s="14" t="s">
        <v>3</v>
      </c>
      <c r="C94" s="53" t="e">
        <f>C93/$H$1</f>
        <v>#DIV/0!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D94"/>
  <sheetViews>
    <sheetView topLeftCell="A71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60</v>
      </c>
      <c r="B1" t="s">
        <v>61</v>
      </c>
      <c r="F1" t="s">
        <v>0</v>
      </c>
      <c r="G1" t="s">
        <v>5</v>
      </c>
      <c r="H1">
        <v>12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14</v>
      </c>
      <c r="F5" s="7">
        <v>0</v>
      </c>
      <c r="G5" s="8" t="s">
        <v>5</v>
      </c>
      <c r="H5" s="9" t="s">
        <v>62</v>
      </c>
      <c r="I5" s="7">
        <v>0</v>
      </c>
      <c r="J5" s="8" t="s">
        <v>5</v>
      </c>
      <c r="K5" s="9" t="s">
        <v>10</v>
      </c>
      <c r="L5" s="7">
        <v>0</v>
      </c>
      <c r="M5" s="8" t="s">
        <v>5</v>
      </c>
      <c r="N5" s="9" t="s">
        <v>10</v>
      </c>
      <c r="O5" s="7">
        <v>0</v>
      </c>
      <c r="P5" s="8" t="s">
        <v>5</v>
      </c>
      <c r="Q5" s="9" t="s">
        <v>8</v>
      </c>
    </row>
    <row r="6" spans="1:18">
      <c r="A6" s="134"/>
      <c r="B6" s="6" t="s">
        <v>4</v>
      </c>
      <c r="C6" s="136">
        <f>(C4/(E5+(60*C5)))*3.6</f>
        <v>10.588235294117649</v>
      </c>
      <c r="D6" s="137"/>
      <c r="E6" s="138"/>
      <c r="F6" s="136">
        <f t="shared" ref="F6" si="0">(F4/(H5+(60*F5)))*3.6</f>
        <v>8.7804878048780495</v>
      </c>
      <c r="G6" s="137"/>
      <c r="H6" s="138"/>
      <c r="I6" s="136">
        <f t="shared" ref="I6" si="1">(I4/(K5+(60*I5)))*3.6</f>
        <v>11.25</v>
      </c>
      <c r="J6" s="137"/>
      <c r="K6" s="138"/>
      <c r="L6" s="136">
        <f t="shared" ref="L6" si="2">(L4/(N5+(60*L5)))*3.6</f>
        <v>11.25</v>
      </c>
      <c r="M6" s="137"/>
      <c r="N6" s="138"/>
      <c r="O6" s="136">
        <f t="shared" ref="O6" si="3">(O4/(Q5+(60*O5)))*3.6</f>
        <v>9.7297297297297298</v>
      </c>
      <c r="P6" s="137"/>
      <c r="Q6" s="138"/>
    </row>
    <row r="7" spans="1:18" ht="15.75" thickBot="1">
      <c r="A7" s="135"/>
      <c r="B7" s="5" t="s">
        <v>3</v>
      </c>
      <c r="C7" s="129">
        <f>C6/$H$1</f>
        <v>0.88235294117647067</v>
      </c>
      <c r="D7" s="130"/>
      <c r="E7" s="131"/>
      <c r="F7" s="129">
        <f t="shared" ref="F7" si="4">F6/$H$1</f>
        <v>0.73170731707317083</v>
      </c>
      <c r="G7" s="130"/>
      <c r="H7" s="131"/>
      <c r="I7" s="129">
        <f t="shared" ref="I7" si="5">I6/$H$1</f>
        <v>0.9375</v>
      </c>
      <c r="J7" s="130"/>
      <c r="K7" s="131"/>
      <c r="L7" s="129">
        <f t="shared" ref="L7" si="6">L6/$H$1</f>
        <v>0.9375</v>
      </c>
      <c r="M7" s="130"/>
      <c r="N7" s="131"/>
      <c r="O7" s="129">
        <f t="shared" ref="O7" si="7">O6/$H$1</f>
        <v>0.81081081081081086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9</v>
      </c>
      <c r="F10" s="7">
        <v>0</v>
      </c>
      <c r="G10" s="8" t="s">
        <v>5</v>
      </c>
      <c r="H10" s="9" t="s">
        <v>16</v>
      </c>
      <c r="I10" s="7">
        <v>0</v>
      </c>
      <c r="J10" s="8" t="s">
        <v>5</v>
      </c>
      <c r="K10" s="9" t="s">
        <v>38</v>
      </c>
      <c r="L10" s="7">
        <v>0</v>
      </c>
      <c r="M10" s="8" t="s">
        <v>5</v>
      </c>
      <c r="N10" s="9" t="s">
        <v>9</v>
      </c>
      <c r="O10" s="7">
        <v>0</v>
      </c>
      <c r="P10" s="8" t="s">
        <v>5</v>
      </c>
      <c r="Q10" s="9" t="s">
        <v>38</v>
      </c>
    </row>
    <row r="11" spans="1:18" ht="15.75" customHeight="1">
      <c r="A11" s="134"/>
      <c r="B11" s="6" t="s">
        <v>4</v>
      </c>
      <c r="C11" s="136">
        <f>(C9/(E10+(60*C10)))*3.6</f>
        <v>12.857142857142858</v>
      </c>
      <c r="D11" s="137"/>
      <c r="E11" s="138"/>
      <c r="F11" s="136">
        <f t="shared" ref="F11" si="8">(F9/(H10+(60*F10)))*3.6</f>
        <v>11.612903225806452</v>
      </c>
      <c r="G11" s="137"/>
      <c r="H11" s="138"/>
      <c r="I11" s="136">
        <f t="shared" ref="I11" si="9">(I9/(K10+(60*I10)))*3.6</f>
        <v>13.846153846153847</v>
      </c>
      <c r="J11" s="137"/>
      <c r="K11" s="138"/>
      <c r="L11" s="136">
        <f t="shared" ref="L11" si="10">(L9/(N10+(60*L10)))*3.6</f>
        <v>12.857142857142858</v>
      </c>
      <c r="M11" s="137"/>
      <c r="N11" s="138"/>
      <c r="O11" s="136">
        <f t="shared" ref="O11" si="11">(O9/(Q10+(60*O10)))*3.6</f>
        <v>13.846153846153847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1.0714285714285714</v>
      </c>
      <c r="D12" s="130"/>
      <c r="E12" s="131"/>
      <c r="F12" s="129">
        <f t="shared" ref="F12" si="12">F11/$H$1</f>
        <v>0.967741935483871</v>
      </c>
      <c r="G12" s="130"/>
      <c r="H12" s="131"/>
      <c r="I12" s="129">
        <f t="shared" ref="I12" si="13">I11/$H$1</f>
        <v>1.153846153846154</v>
      </c>
      <c r="J12" s="130"/>
      <c r="K12" s="131"/>
      <c r="L12" s="129">
        <f t="shared" ref="L12" si="14">L11/$H$1</f>
        <v>1.0714285714285714</v>
      </c>
      <c r="M12" s="130"/>
      <c r="N12" s="131"/>
      <c r="O12" s="129">
        <f t="shared" ref="O12" si="15">O11/$H$1</f>
        <v>1.153846153846154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1000</v>
      </c>
      <c r="D20" s="39"/>
      <c r="E20" s="40"/>
    </row>
    <row r="21" spans="1:17" ht="18.75">
      <c r="B21" s="13" t="s">
        <v>4</v>
      </c>
      <c r="C21" s="52">
        <f>(C20/(E19+(C19*60)))*3.6</f>
        <v>10</v>
      </c>
      <c r="D21" s="44"/>
      <c r="E21" s="45"/>
    </row>
    <row r="22" spans="1:17" ht="19.5" thickBot="1">
      <c r="B22" s="14" t="s">
        <v>3</v>
      </c>
      <c r="C22" s="53">
        <f>C21/H1</f>
        <v>0.83333333333333337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20</v>
      </c>
      <c r="F27" s="7">
        <v>0</v>
      </c>
      <c r="G27" s="8" t="s">
        <v>5</v>
      </c>
      <c r="H27" s="9" t="s">
        <v>10</v>
      </c>
      <c r="I27" s="7">
        <v>0</v>
      </c>
      <c r="J27" s="8" t="s">
        <v>5</v>
      </c>
      <c r="K27" s="9" t="s">
        <v>11</v>
      </c>
      <c r="L27" s="7">
        <v>0</v>
      </c>
      <c r="M27" s="8" t="s">
        <v>5</v>
      </c>
      <c r="N27" s="9" t="s">
        <v>11</v>
      </c>
      <c r="O27" s="7">
        <v>0</v>
      </c>
      <c r="P27" s="8" t="s">
        <v>5</v>
      </c>
      <c r="Q27" s="9" t="s">
        <v>20</v>
      </c>
    </row>
    <row r="28" spans="1:17">
      <c r="A28" s="134"/>
      <c r="B28" s="6" t="s">
        <v>4</v>
      </c>
      <c r="C28" s="136">
        <f>(C26/(E27+(60*C27)))*3.6</f>
        <v>10</v>
      </c>
      <c r="D28" s="137"/>
      <c r="E28" s="138"/>
      <c r="F28" s="136">
        <f t="shared" ref="F28" si="24">(F26/(H27+(60*F27)))*3.6</f>
        <v>11.25</v>
      </c>
      <c r="G28" s="137"/>
      <c r="H28" s="138"/>
      <c r="I28" s="136">
        <f t="shared" ref="I28" si="25">(I26/(K27+(60*I27)))*3.6</f>
        <v>10.285714285714286</v>
      </c>
      <c r="J28" s="137"/>
      <c r="K28" s="138"/>
      <c r="L28" s="136">
        <f t="shared" ref="L28" si="26">(L26/(N27+(60*L27)))*3.6</f>
        <v>10.285714285714286</v>
      </c>
      <c r="M28" s="137"/>
      <c r="N28" s="138"/>
      <c r="O28" s="136">
        <f t="shared" ref="O28" si="27">(O26/(Q27+(60*O27)))*3.6</f>
        <v>10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0.83333333333333337</v>
      </c>
      <c r="D29" s="130"/>
      <c r="E29" s="131"/>
      <c r="F29" s="129">
        <f t="shared" ref="F29" si="28">F28/$H$1</f>
        <v>0.9375</v>
      </c>
      <c r="G29" s="130"/>
      <c r="H29" s="131"/>
      <c r="I29" s="129">
        <f t="shared" ref="I29" si="29">I28/$H$1</f>
        <v>0.85714285714285721</v>
      </c>
      <c r="J29" s="130"/>
      <c r="K29" s="131"/>
      <c r="L29" s="129">
        <f t="shared" ref="L29" si="30">L28/$H$1</f>
        <v>0.85714285714285721</v>
      </c>
      <c r="M29" s="130"/>
      <c r="N29" s="131"/>
      <c r="O29" s="129">
        <f t="shared" ref="O29" si="31">O28/$H$1</f>
        <v>0.83333333333333337</v>
      </c>
      <c r="P29" s="130"/>
      <c r="Q29" s="131"/>
    </row>
    <row r="30" spans="1:17" ht="15.75" thickBot="1"/>
    <row r="31" spans="1:17" ht="15.75" thickBot="1">
      <c r="A31" s="132">
        <v>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9</v>
      </c>
      <c r="F32" s="7">
        <v>0</v>
      </c>
      <c r="G32" s="8" t="s">
        <v>5</v>
      </c>
      <c r="H32" s="9" t="s">
        <v>38</v>
      </c>
      <c r="I32" s="7">
        <v>0</v>
      </c>
      <c r="J32" s="8" t="s">
        <v>5</v>
      </c>
      <c r="K32" s="9" t="s">
        <v>38</v>
      </c>
      <c r="L32" s="7">
        <v>0</v>
      </c>
      <c r="M32" s="8" t="s">
        <v>5</v>
      </c>
      <c r="N32" s="9" t="s">
        <v>29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12.857142857142858</v>
      </c>
      <c r="D33" s="137"/>
      <c r="E33" s="138"/>
      <c r="F33" s="136">
        <f t="shared" ref="F33" si="32">(F31/(H32+(60*F32)))*3.6</f>
        <v>13.846153846153847</v>
      </c>
      <c r="G33" s="137"/>
      <c r="H33" s="138"/>
      <c r="I33" s="136">
        <f t="shared" ref="I33" si="33">(I31/(K32+(60*I32)))*3.6</f>
        <v>13.846153846153847</v>
      </c>
      <c r="J33" s="137"/>
      <c r="K33" s="138"/>
      <c r="L33" s="136">
        <f t="shared" ref="L33" si="34">(L31/(N32+(60*L32)))*3.6</f>
        <v>12.413793103448276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1.0714285714285714</v>
      </c>
      <c r="D34" s="130"/>
      <c r="E34" s="131"/>
      <c r="F34" s="129">
        <f t="shared" ref="F34" si="36">F33/$H$1</f>
        <v>1.153846153846154</v>
      </c>
      <c r="G34" s="130"/>
      <c r="H34" s="131"/>
      <c r="I34" s="129">
        <f t="shared" ref="I34" si="37">I33/$H$1</f>
        <v>1.153846153846154</v>
      </c>
      <c r="J34" s="130"/>
      <c r="K34" s="131"/>
      <c r="L34" s="129">
        <f t="shared" ref="L34" si="38">L33/$H$1</f>
        <v>1.0344827586206897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10.8</v>
      </c>
      <c r="M36" s="54"/>
      <c r="N36" s="55"/>
    </row>
    <row r="37" spans="1:17" ht="19.5" thickBot="1">
      <c r="B37" s="15" t="s">
        <v>1</v>
      </c>
      <c r="C37" s="38">
        <v>1190</v>
      </c>
      <c r="D37" s="39"/>
      <c r="E37" s="40"/>
      <c r="I37" s="127" t="s">
        <v>73</v>
      </c>
      <c r="J37" s="128"/>
      <c r="K37" s="128"/>
      <c r="L37" s="42">
        <f>ABS(C38-L36)</f>
        <v>1.0999999999999996</v>
      </c>
      <c r="M37" s="42"/>
      <c r="N37" s="43"/>
    </row>
    <row r="38" spans="1:17" ht="18.75">
      <c r="B38" s="13" t="s">
        <v>4</v>
      </c>
      <c r="C38" s="52">
        <f>(C37/(E36+(C36*60)))*3.6</f>
        <v>11.9</v>
      </c>
      <c r="D38" s="44"/>
      <c r="E38" s="45"/>
    </row>
    <row r="39" spans="1:17" ht="19.5" thickBot="1">
      <c r="B39" s="14" t="s">
        <v>3</v>
      </c>
      <c r="C39" s="53">
        <f>C38/$H$1</f>
        <v>0.9916666666666667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10.8</v>
      </c>
      <c r="M43" s="54"/>
      <c r="N43" s="55"/>
    </row>
    <row r="44" spans="1:17" ht="19.5" thickBot="1">
      <c r="B44" s="15" t="s">
        <v>1</v>
      </c>
      <c r="C44" s="38">
        <v>1100</v>
      </c>
      <c r="D44" s="39"/>
      <c r="E44" s="40"/>
      <c r="I44" s="127" t="s">
        <v>73</v>
      </c>
      <c r="J44" s="128"/>
      <c r="K44" s="128"/>
      <c r="L44" s="42">
        <f>ABS(C45-L43)</f>
        <v>0.19999999999999929</v>
      </c>
      <c r="M44" s="42"/>
      <c r="N44" s="43"/>
    </row>
    <row r="45" spans="1:17" ht="18.75">
      <c r="B45" s="13" t="s">
        <v>4</v>
      </c>
      <c r="C45" s="52">
        <f>(C44/(E43+(C43*60)))*3.6</f>
        <v>11</v>
      </c>
      <c r="D45" s="44"/>
      <c r="E45" s="45"/>
    </row>
    <row r="46" spans="1:17" ht="19.5" thickBot="1">
      <c r="B46" s="14" t="s">
        <v>3</v>
      </c>
      <c r="C46" s="53">
        <f>C45/$H$1</f>
        <v>0.91666666666666663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12.6</v>
      </c>
      <c r="M48" s="54"/>
      <c r="N48" s="55"/>
    </row>
    <row r="49" spans="1:14" ht="19.5" thickBot="1">
      <c r="B49" s="15" t="s">
        <v>1</v>
      </c>
      <c r="C49" s="38">
        <v>380</v>
      </c>
      <c r="D49" s="39"/>
      <c r="E49" s="40"/>
      <c r="I49" s="127" t="s">
        <v>73</v>
      </c>
      <c r="J49" s="128"/>
      <c r="K49" s="128"/>
      <c r="L49" s="42">
        <f>ABS(C50-L48)</f>
        <v>1.1999999999999993</v>
      </c>
      <c r="M49" s="42"/>
      <c r="N49" s="43"/>
    </row>
    <row r="50" spans="1:14" ht="18.75">
      <c r="B50" s="13" t="s">
        <v>4</v>
      </c>
      <c r="C50" s="52">
        <f>(C49/(E48+(C48*60)))*3.6</f>
        <v>11.4</v>
      </c>
      <c r="D50" s="44"/>
      <c r="E50" s="45"/>
    </row>
    <row r="51" spans="1:14" ht="19.5" thickBot="1">
      <c r="B51" s="14" t="s">
        <v>3</v>
      </c>
      <c r="C51" s="53">
        <f>C50/$H$1</f>
        <v>0.95000000000000007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0.93333333333333335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0.69999999999999929</v>
      </c>
      <c r="M53" s="108"/>
      <c r="N53" s="109"/>
    </row>
    <row r="54" spans="1:14" ht="16.5" thickBot="1">
      <c r="B54" s="21" t="s">
        <v>92</v>
      </c>
      <c r="C54" s="110">
        <v>5.5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13.5</v>
      </c>
      <c r="M58" s="54"/>
      <c r="N58" s="55"/>
    </row>
    <row r="59" spans="1:14" ht="19.5" thickBot="1">
      <c r="B59" s="15" t="s">
        <v>1</v>
      </c>
      <c r="C59" s="38">
        <v>420</v>
      </c>
      <c r="D59" s="39"/>
      <c r="E59" s="40"/>
      <c r="I59" s="127" t="s">
        <v>73</v>
      </c>
      <c r="J59" s="128"/>
      <c r="K59" s="128"/>
      <c r="L59" s="42">
        <f>ABS(C60-L58)</f>
        <v>0.90000000000000036</v>
      </c>
      <c r="M59" s="42"/>
      <c r="N59" s="43"/>
    </row>
    <row r="60" spans="1:14" ht="18.75">
      <c r="B60" s="13" t="s">
        <v>4</v>
      </c>
      <c r="C60" s="52">
        <f>(C59/(E58+(C58*60)))*3.6</f>
        <v>12.6</v>
      </c>
      <c r="D60" s="44"/>
      <c r="E60" s="45"/>
    </row>
    <row r="61" spans="1:14" ht="19.5" thickBot="1">
      <c r="B61" s="14" t="s">
        <v>3</v>
      </c>
      <c r="C61" s="53">
        <f>C60/$H$1</f>
        <v>1.05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900</v>
      </c>
      <c r="T70" s="30" t="s">
        <v>101</v>
      </c>
      <c r="U70" s="69">
        <f>(V70/$H$1)</f>
        <v>0.95833333333333337</v>
      </c>
      <c r="V70" s="91">
        <v>11.5</v>
      </c>
      <c r="W70" s="155">
        <v>5</v>
      </c>
      <c r="X70" s="156" t="s">
        <v>5</v>
      </c>
      <c r="Y70" s="157" t="s">
        <v>7</v>
      </c>
      <c r="Z70" s="90">
        <f>(S70/((W70*60)+Y70))*3.6</f>
        <v>10.8</v>
      </c>
      <c r="AA70" s="93">
        <f>(Z70/$H$1)*100</f>
        <v>90</v>
      </c>
      <c r="AB70" s="94"/>
      <c r="AC70" s="97">
        <f>ABS(Z70-V70)</f>
        <v>0.69999999999999929</v>
      </c>
      <c r="AD70" s="98"/>
    </row>
    <row r="71" spans="1:30">
      <c r="R71" s="61"/>
      <c r="S71" s="89"/>
      <c r="T71" s="31" t="s">
        <v>185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700</v>
      </c>
      <c r="T72" s="31" t="s">
        <v>186</v>
      </c>
      <c r="U72" s="69">
        <f t="shared" ref="U72" si="39">(V72/$H$1)</f>
        <v>1</v>
      </c>
      <c r="V72" s="71">
        <v>12</v>
      </c>
      <c r="W72" s="83">
        <v>4</v>
      </c>
      <c r="X72" s="85" t="s">
        <v>5</v>
      </c>
      <c r="Y72" s="87" t="s">
        <v>7</v>
      </c>
      <c r="Z72" s="90">
        <f>(S72/((W72*60)+Y72))*3.6</f>
        <v>10.5</v>
      </c>
      <c r="AA72" s="77">
        <f t="shared" ref="AA72" si="40">(Z72/$H$1)*100</f>
        <v>87.5</v>
      </c>
      <c r="AB72" s="78"/>
      <c r="AC72" s="59">
        <f>ABS(Z72-V72)</f>
        <v>1.5</v>
      </c>
      <c r="AD72" s="60"/>
    </row>
    <row r="73" spans="1:30" ht="15" customHeight="1">
      <c r="R73" s="61"/>
      <c r="S73" s="89"/>
      <c r="T73" s="31" t="s">
        <v>164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187</v>
      </c>
      <c r="U74" s="69">
        <f t="shared" ref="U74" si="41">(V74/$H$1)</f>
        <v>1.0833333333333333</v>
      </c>
      <c r="V74" s="71">
        <v>13</v>
      </c>
      <c r="W74" s="63">
        <v>2</v>
      </c>
      <c r="X74" s="65" t="s">
        <v>5</v>
      </c>
      <c r="Y74" s="67" t="s">
        <v>189</v>
      </c>
      <c r="Z74" s="75">
        <f>(S74/((W74*60)+Y74))*3.6</f>
        <v>11.707317073170731</v>
      </c>
      <c r="AA74" s="77">
        <f t="shared" ref="AA74" si="42">(Z74/$H$1)*100</f>
        <v>97.560975609756099</v>
      </c>
      <c r="AB74" s="78"/>
      <c r="AC74" s="59">
        <f>ABS(Z74-V74)</f>
        <v>1.2926829268292686</v>
      </c>
      <c r="AD74" s="60"/>
    </row>
    <row r="75" spans="1:30" ht="15.75" customHeight="1" thickBot="1">
      <c r="R75" s="62"/>
      <c r="S75" s="74"/>
      <c r="T75" s="32" t="s">
        <v>188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91.6869918699187</v>
      </c>
      <c r="AB76" s="100"/>
      <c r="AC76" s="101">
        <f>AVERAGE(AC70:AC75)</f>
        <v>1.1642276422764226</v>
      </c>
      <c r="AD76" s="102"/>
    </row>
    <row r="77" spans="1:30">
      <c r="Z77" s="34" t="s">
        <v>105</v>
      </c>
      <c r="AA77" s="139">
        <v>4.5</v>
      </c>
      <c r="AB77" s="139"/>
      <c r="AC77" s="139">
        <v>1.5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206</v>
      </c>
      <c r="I81" s="35" t="s">
        <v>2</v>
      </c>
      <c r="J81" s="36" t="s">
        <v>2</v>
      </c>
      <c r="K81" s="37" t="s">
        <v>2</v>
      </c>
      <c r="L81" s="18">
        <v>3</v>
      </c>
      <c r="M81" s="18" t="s">
        <v>5</v>
      </c>
      <c r="N81" s="19" t="s">
        <v>161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11.587982832618026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11.868131868131869</v>
      </c>
      <c r="M83" s="171"/>
      <c r="N83" s="172"/>
    </row>
    <row r="84" spans="1:14" ht="19.5" thickBot="1">
      <c r="B84" s="14" t="s">
        <v>3</v>
      </c>
      <c r="C84" s="53">
        <f>C83/$H$1</f>
        <v>0.96566523605150223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0.98901098901098905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77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167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11.739130434782608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11.076923076923078</v>
      </c>
      <c r="M88" s="171"/>
      <c r="N88" s="172"/>
    </row>
    <row r="89" spans="1:14" ht="19.5" thickBot="1">
      <c r="B89" s="14" t="s">
        <v>3</v>
      </c>
      <c r="C89" s="53">
        <f>C88/$H$1</f>
        <v>0.97826086956521729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0.92307692307692324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4</v>
      </c>
      <c r="D91" s="18" t="s">
        <v>5</v>
      </c>
      <c r="E91" s="19" t="s">
        <v>212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>
        <f>(C92/(E91+(C91*60)))*3.6</f>
        <v>10.756972111553786</v>
      </c>
      <c r="D93" s="44"/>
      <c r="E93" s="45"/>
    </row>
    <row r="94" spans="1:14" ht="19.5" thickBot="1">
      <c r="B94" s="14" t="s">
        <v>3</v>
      </c>
      <c r="C94" s="53">
        <f>C93/$H$1</f>
        <v>0.89641434262948216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D94"/>
  <sheetViews>
    <sheetView topLeftCell="A79" workbookViewId="0">
      <selection activeCell="F91" sqref="F91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63</v>
      </c>
      <c r="B1" t="s">
        <v>64</v>
      </c>
      <c r="F1" t="s">
        <v>0</v>
      </c>
      <c r="G1" t="s">
        <v>5</v>
      </c>
      <c r="H1">
        <v>13.5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6</v>
      </c>
      <c r="F5" s="7">
        <v>0</v>
      </c>
      <c r="G5" s="8" t="s">
        <v>5</v>
      </c>
      <c r="H5" s="9" t="s">
        <v>6</v>
      </c>
      <c r="I5" s="7">
        <v>0</v>
      </c>
      <c r="J5" s="8" t="s">
        <v>5</v>
      </c>
      <c r="K5" s="9" t="s">
        <v>14</v>
      </c>
      <c r="L5" s="7">
        <v>0</v>
      </c>
      <c r="M5" s="8" t="s">
        <v>5</v>
      </c>
      <c r="N5" s="9" t="s">
        <v>10</v>
      </c>
      <c r="O5" s="7">
        <v>0</v>
      </c>
      <c r="P5" s="8" t="s">
        <v>5</v>
      </c>
      <c r="Q5" s="9" t="s">
        <v>14</v>
      </c>
    </row>
    <row r="6" spans="1:18">
      <c r="A6" s="134"/>
      <c r="B6" s="6" t="s">
        <v>4</v>
      </c>
      <c r="C6" s="136">
        <f>(C4/(E5+(60*C5)))*3.6</f>
        <v>10.90909090909091</v>
      </c>
      <c r="D6" s="137"/>
      <c r="E6" s="138"/>
      <c r="F6" s="136">
        <f t="shared" ref="F6" si="0">(F4/(H5+(60*F5)))*3.6</f>
        <v>10.90909090909091</v>
      </c>
      <c r="G6" s="137"/>
      <c r="H6" s="138"/>
      <c r="I6" s="136">
        <f t="shared" ref="I6" si="1">(I4/(K5+(60*I5)))*3.6</f>
        <v>10.588235294117649</v>
      </c>
      <c r="J6" s="137"/>
      <c r="K6" s="138"/>
      <c r="L6" s="136">
        <f t="shared" ref="L6" si="2">(L4/(N5+(60*L5)))*3.6</f>
        <v>11.25</v>
      </c>
      <c r="M6" s="137"/>
      <c r="N6" s="138"/>
      <c r="O6" s="136">
        <f t="shared" ref="O6" si="3">(O4/(Q5+(60*O5)))*3.6</f>
        <v>10.588235294117649</v>
      </c>
      <c r="P6" s="137"/>
      <c r="Q6" s="138"/>
    </row>
    <row r="7" spans="1:18" ht="15.75" thickBot="1">
      <c r="A7" s="135"/>
      <c r="B7" s="5" t="s">
        <v>3</v>
      </c>
      <c r="C7" s="129">
        <f>C6/$H$1</f>
        <v>0.80808080808080818</v>
      </c>
      <c r="D7" s="130"/>
      <c r="E7" s="131"/>
      <c r="F7" s="129">
        <f t="shared" ref="F7" si="4">F6/$H$1</f>
        <v>0.80808080808080818</v>
      </c>
      <c r="G7" s="130"/>
      <c r="H7" s="131"/>
      <c r="I7" s="129">
        <f t="shared" ref="I7" si="5">I6/$H$1</f>
        <v>0.78431372549019618</v>
      </c>
      <c r="J7" s="130"/>
      <c r="K7" s="131"/>
      <c r="L7" s="129">
        <f t="shared" ref="L7" si="6">L6/$H$1</f>
        <v>0.83333333333333337</v>
      </c>
      <c r="M7" s="130"/>
      <c r="N7" s="131"/>
      <c r="O7" s="129">
        <f t="shared" ref="O7" si="7">O6/$H$1</f>
        <v>0.78431372549019618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15</v>
      </c>
      <c r="F10" s="7">
        <v>0</v>
      </c>
      <c r="G10" s="8" t="s">
        <v>5</v>
      </c>
      <c r="H10" s="9" t="s">
        <v>8</v>
      </c>
      <c r="I10" s="7">
        <v>0</v>
      </c>
      <c r="J10" s="8" t="s">
        <v>5</v>
      </c>
      <c r="K10" s="9" t="s">
        <v>18</v>
      </c>
      <c r="L10" s="7">
        <v>0</v>
      </c>
      <c r="M10" s="8" t="s">
        <v>5</v>
      </c>
      <c r="N10" s="9" t="s">
        <v>38</v>
      </c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12</v>
      </c>
      <c r="D11" s="137"/>
      <c r="E11" s="138"/>
      <c r="F11" s="136">
        <f t="shared" ref="F11" si="8">(F9/(H10+(60*F10)))*3.6</f>
        <v>9.7297297297297298</v>
      </c>
      <c r="G11" s="137"/>
      <c r="H11" s="138"/>
      <c r="I11" s="136">
        <f t="shared" ref="I11" si="9">(I9/(K10+(60*I10)))*3.6</f>
        <v>13.333333333333334</v>
      </c>
      <c r="J11" s="137"/>
      <c r="K11" s="138"/>
      <c r="L11" s="136">
        <f t="shared" ref="L11" si="10">(L9/(N10+(60*L10)))*3.6</f>
        <v>13.846153846153847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0.88888888888888884</v>
      </c>
      <c r="D12" s="130"/>
      <c r="E12" s="131"/>
      <c r="F12" s="129">
        <f t="shared" ref="F12" si="12">F11/$H$1</f>
        <v>0.72072072072072069</v>
      </c>
      <c r="G12" s="130"/>
      <c r="H12" s="131"/>
      <c r="I12" s="129">
        <f t="shared" ref="I12" si="13">I11/$H$1</f>
        <v>0.98765432098765438</v>
      </c>
      <c r="J12" s="130"/>
      <c r="K12" s="131"/>
      <c r="L12" s="129">
        <f t="shared" ref="L12" si="14">L11/$H$1</f>
        <v>1.0256410256410258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>
        <v>0</v>
      </c>
      <c r="D15" s="8" t="s">
        <v>5</v>
      </c>
      <c r="E15" s="9" t="s">
        <v>18</v>
      </c>
      <c r="F15" s="7">
        <v>0</v>
      </c>
      <c r="G15" s="8" t="s">
        <v>5</v>
      </c>
      <c r="H15" s="9" t="s">
        <v>39</v>
      </c>
      <c r="I15" s="7">
        <v>0</v>
      </c>
      <c r="J15" s="8" t="s">
        <v>5</v>
      </c>
      <c r="K15" s="9" t="s">
        <v>39</v>
      </c>
      <c r="L15" s="7">
        <v>0</v>
      </c>
      <c r="M15" s="8" t="s">
        <v>5</v>
      </c>
      <c r="N15" s="9" t="s">
        <v>39</v>
      </c>
      <c r="O15" s="7"/>
      <c r="P15" s="8" t="s">
        <v>5</v>
      </c>
      <c r="Q15" s="9"/>
    </row>
    <row r="16" spans="1:18">
      <c r="A16" s="134"/>
      <c r="B16" s="6" t="s">
        <v>4</v>
      </c>
      <c r="C16" s="136">
        <f>(C14/(E15+(60*C15)))*3.6</f>
        <v>13.333333333333334</v>
      </c>
      <c r="D16" s="137"/>
      <c r="E16" s="138"/>
      <c r="F16" s="136">
        <f t="shared" ref="F16" si="16">(F14/(H15+(60*F15)))*3.6</f>
        <v>15.000000000000002</v>
      </c>
      <c r="G16" s="137"/>
      <c r="H16" s="138"/>
      <c r="I16" s="136">
        <f t="shared" ref="I16" si="17">(I14/(K15+(60*I15)))*3.6</f>
        <v>15.000000000000002</v>
      </c>
      <c r="J16" s="137"/>
      <c r="K16" s="138"/>
      <c r="L16" s="136">
        <f t="shared" ref="L16" si="18">(L14/(N15+(60*L15)))*3.6</f>
        <v>15.000000000000002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>
        <f>C16/$H$1</f>
        <v>0.98765432098765438</v>
      </c>
      <c r="D17" s="130"/>
      <c r="E17" s="131"/>
      <c r="F17" s="129">
        <f t="shared" ref="F17" si="20">F16/$H$1</f>
        <v>1.1111111111111112</v>
      </c>
      <c r="G17" s="130"/>
      <c r="H17" s="131"/>
      <c r="I17" s="129">
        <f t="shared" ref="I17" si="21">I16/$H$1</f>
        <v>1.1111111111111112</v>
      </c>
      <c r="J17" s="130"/>
      <c r="K17" s="131"/>
      <c r="L17" s="129">
        <f t="shared" ref="L17" si="22">L16/$H$1</f>
        <v>1.1111111111111112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1150</v>
      </c>
      <c r="D20" s="39"/>
      <c r="E20" s="40"/>
    </row>
    <row r="21" spans="1:17" ht="18.75">
      <c r="B21" s="13" t="s">
        <v>4</v>
      </c>
      <c r="C21" s="52">
        <f>(C20/(E19+(C19*60)))*3.6</f>
        <v>11.500000000000002</v>
      </c>
      <c r="D21" s="44"/>
      <c r="E21" s="45"/>
    </row>
    <row r="22" spans="1:17" ht="19.5" thickBot="1">
      <c r="B22" s="14" t="s">
        <v>3</v>
      </c>
      <c r="C22" s="53">
        <f>C21/H1</f>
        <v>0.85185185185185197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83</v>
      </c>
      <c r="F27" s="7">
        <v>0</v>
      </c>
      <c r="G27" s="8" t="s">
        <v>5</v>
      </c>
      <c r="H27" s="9" t="s">
        <v>83</v>
      </c>
      <c r="I27" s="7">
        <v>0</v>
      </c>
      <c r="J27" s="8" t="s">
        <v>5</v>
      </c>
      <c r="K27" s="9" t="s">
        <v>84</v>
      </c>
      <c r="L27" s="7">
        <v>0</v>
      </c>
      <c r="M27" s="8" t="s">
        <v>5</v>
      </c>
      <c r="N27" s="9" t="s">
        <v>85</v>
      </c>
      <c r="O27" s="7">
        <v>0</v>
      </c>
      <c r="P27" s="8" t="s">
        <v>5</v>
      </c>
      <c r="Q27" s="9" t="s">
        <v>86</v>
      </c>
    </row>
    <row r="28" spans="1:17">
      <c r="A28" s="134"/>
      <c r="B28" s="6" t="s">
        <v>4</v>
      </c>
      <c r="C28" s="136">
        <f>(C26/(E27+(60*C27)))*3.6</f>
        <v>12.949640287769784</v>
      </c>
      <c r="D28" s="137"/>
      <c r="E28" s="138"/>
      <c r="F28" s="136">
        <f t="shared" ref="F28" si="24">(F26/(H27+(60*F27)))*3.6</f>
        <v>12.949640287769784</v>
      </c>
      <c r="G28" s="137"/>
      <c r="H28" s="138"/>
      <c r="I28" s="136">
        <f t="shared" ref="I28" si="25">(I26/(K27+(60*I27)))*3.6</f>
        <v>11.803278688524591</v>
      </c>
      <c r="J28" s="137"/>
      <c r="K28" s="138"/>
      <c r="L28" s="136">
        <f t="shared" ref="L28" si="26">(L26/(N27+(60*L27)))*3.6</f>
        <v>11.428571428571429</v>
      </c>
      <c r="M28" s="137"/>
      <c r="N28" s="138"/>
      <c r="O28" s="136">
        <f t="shared" ref="O28" si="27">(O26/(Q27+(60*O27)))*3.6</f>
        <v>11.688311688311689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0.95923261390887282</v>
      </c>
      <c r="D29" s="130"/>
      <c r="E29" s="131"/>
      <c r="F29" s="129">
        <f t="shared" ref="F29" si="28">F28/$H$1</f>
        <v>0.95923261390887282</v>
      </c>
      <c r="G29" s="130"/>
      <c r="H29" s="131"/>
      <c r="I29" s="129">
        <f t="shared" ref="I29" si="29">I28/$H$1</f>
        <v>0.87431693989071047</v>
      </c>
      <c r="J29" s="130"/>
      <c r="K29" s="131"/>
      <c r="L29" s="129">
        <f t="shared" ref="L29" si="30">L28/$H$1</f>
        <v>0.84656084656084662</v>
      </c>
      <c r="M29" s="130"/>
      <c r="N29" s="131"/>
      <c r="O29" s="129">
        <f t="shared" ref="O29" si="31">O28/$H$1</f>
        <v>0.8658008658008659</v>
      </c>
      <c r="P29" s="130"/>
      <c r="Q29" s="131"/>
    </row>
    <row r="30" spans="1:17" ht="15.75" thickBot="1"/>
    <row r="31" spans="1:17" ht="15.75" thickBot="1">
      <c r="A31" s="132">
        <v>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9</v>
      </c>
      <c r="F32" s="7">
        <v>0</v>
      </c>
      <c r="G32" s="8" t="s">
        <v>5</v>
      </c>
      <c r="H32" s="9" t="s">
        <v>87</v>
      </c>
      <c r="I32" s="7">
        <v>0</v>
      </c>
      <c r="J32" s="8" t="s">
        <v>5</v>
      </c>
      <c r="K32" s="9" t="s">
        <v>18</v>
      </c>
      <c r="L32" s="7">
        <v>0</v>
      </c>
      <c r="M32" s="8" t="s">
        <v>5</v>
      </c>
      <c r="N32" s="9" t="s">
        <v>88</v>
      </c>
      <c r="O32" s="7">
        <v>0</v>
      </c>
      <c r="P32" s="8" t="s">
        <v>5</v>
      </c>
      <c r="Q32" s="9" t="s">
        <v>89</v>
      </c>
    </row>
    <row r="33" spans="1:17">
      <c r="A33" s="134"/>
      <c r="B33" s="6" t="s">
        <v>4</v>
      </c>
      <c r="C33" s="136">
        <f>(C31/(E32+(60*C32)))*3.6</f>
        <v>12.857142857142858</v>
      </c>
      <c r="D33" s="137"/>
      <c r="E33" s="138"/>
      <c r="F33" s="136">
        <f t="shared" ref="F33" si="32">(F31/(H32+(60*F32)))*3.6</f>
        <v>12.587412587412587</v>
      </c>
      <c r="G33" s="137"/>
      <c r="H33" s="138"/>
      <c r="I33" s="136">
        <f t="shared" ref="I33" si="33">(I31/(K32+(60*I32)))*3.6</f>
        <v>13.333333333333334</v>
      </c>
      <c r="J33" s="137"/>
      <c r="K33" s="138"/>
      <c r="L33" s="136">
        <f t="shared" ref="L33" si="34">(L31/(N32+(60*L32)))*3.6</f>
        <v>14.937759336099584</v>
      </c>
      <c r="M33" s="137"/>
      <c r="N33" s="138"/>
      <c r="O33" s="136">
        <f t="shared" ref="O33" si="35">(O31/(Q32+(60*O32)))*3.6</f>
        <v>15.789473684210524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0.95238095238095244</v>
      </c>
      <c r="D34" s="130"/>
      <c r="E34" s="131"/>
      <c r="F34" s="129">
        <f t="shared" ref="F34" si="36">F33/$H$1</f>
        <v>0.93240093240093236</v>
      </c>
      <c r="G34" s="130"/>
      <c r="H34" s="131"/>
      <c r="I34" s="129">
        <f t="shared" ref="I34" si="37">I33/$H$1</f>
        <v>0.98765432098765438</v>
      </c>
      <c r="J34" s="130"/>
      <c r="K34" s="131"/>
      <c r="L34" s="129">
        <f t="shared" ref="L34" si="38">L33/$H$1</f>
        <v>1.1065006915629321</v>
      </c>
      <c r="M34" s="130"/>
      <c r="N34" s="131"/>
      <c r="O34" s="129">
        <f t="shared" ref="O34" si="39">O33/$H$1</f>
        <v>1.1695906432748535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11.5</v>
      </c>
      <c r="M36" s="54"/>
      <c r="N36" s="55"/>
    </row>
    <row r="37" spans="1:17" ht="19.5" thickBot="1">
      <c r="B37" s="15" t="s">
        <v>1</v>
      </c>
      <c r="C37" s="38">
        <v>1170</v>
      </c>
      <c r="D37" s="39"/>
      <c r="E37" s="40"/>
      <c r="I37" s="127" t="s">
        <v>73</v>
      </c>
      <c r="J37" s="128"/>
      <c r="K37" s="128"/>
      <c r="L37" s="42">
        <f>ABS(C38-L36)</f>
        <v>0.20000000000000107</v>
      </c>
      <c r="M37" s="42"/>
      <c r="N37" s="43"/>
    </row>
    <row r="38" spans="1:17" ht="18.75">
      <c r="B38" s="13" t="s">
        <v>4</v>
      </c>
      <c r="C38" s="52">
        <f>(C37/(E36+(C36*60)))*3.6</f>
        <v>11.700000000000001</v>
      </c>
      <c r="D38" s="44"/>
      <c r="E38" s="45"/>
    </row>
    <row r="39" spans="1:17" ht="19.5" thickBot="1">
      <c r="B39" s="14" t="s">
        <v>3</v>
      </c>
      <c r="C39" s="53">
        <f>C38/$H$1</f>
        <v>0.8666666666666667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11.5</v>
      </c>
      <c r="M43" s="54"/>
      <c r="N43" s="55"/>
    </row>
    <row r="44" spans="1:17" ht="19.5" thickBot="1">
      <c r="B44" s="15" t="s">
        <v>1</v>
      </c>
      <c r="C44" s="38">
        <v>1070</v>
      </c>
      <c r="D44" s="39"/>
      <c r="E44" s="40"/>
      <c r="I44" s="127" t="s">
        <v>73</v>
      </c>
      <c r="J44" s="128"/>
      <c r="K44" s="128"/>
      <c r="L44" s="42">
        <f>ABS(C45-L43)</f>
        <v>0.79999999999999893</v>
      </c>
      <c r="M44" s="42"/>
      <c r="N44" s="43"/>
    </row>
    <row r="45" spans="1:17" ht="18.75">
      <c r="B45" s="13" t="s">
        <v>4</v>
      </c>
      <c r="C45" s="52">
        <f>(C44/(E43+(C43*60)))*3.6</f>
        <v>10.700000000000001</v>
      </c>
      <c r="D45" s="44"/>
      <c r="E45" s="45"/>
    </row>
    <row r="46" spans="1:17" ht="19.5" thickBot="1">
      <c r="B46" s="14" t="s">
        <v>3</v>
      </c>
      <c r="C46" s="53">
        <f>C45/$H$1</f>
        <v>0.79259259259259263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12.2</v>
      </c>
      <c r="M48" s="54"/>
      <c r="N48" s="55"/>
    </row>
    <row r="49" spans="1:15" ht="19.5" thickBot="1">
      <c r="B49" s="15" t="s">
        <v>1</v>
      </c>
      <c r="C49" s="38">
        <v>410</v>
      </c>
      <c r="D49" s="39"/>
      <c r="E49" s="40"/>
      <c r="I49" s="127" t="s">
        <v>73</v>
      </c>
      <c r="J49" s="128"/>
      <c r="K49" s="128"/>
      <c r="L49" s="42">
        <f>ABS(C50-L48)</f>
        <v>9.9999999999999645E-2</v>
      </c>
      <c r="M49" s="42"/>
      <c r="N49" s="43"/>
    </row>
    <row r="50" spans="1:15" ht="18.75">
      <c r="B50" s="13" t="s">
        <v>4</v>
      </c>
      <c r="C50" s="52">
        <f>(C49/(E48+(C48*60)))*3.6</f>
        <v>12.299999999999999</v>
      </c>
      <c r="D50" s="44"/>
      <c r="E50" s="45"/>
    </row>
    <row r="51" spans="1:15" ht="19.5" thickBot="1">
      <c r="B51" s="14" t="s">
        <v>3</v>
      </c>
      <c r="C51" s="53">
        <f>C50/$H$1</f>
        <v>0.91111111111111098</v>
      </c>
      <c r="D51" s="47"/>
      <c r="E51" s="48"/>
    </row>
    <row r="52" spans="1:15" ht="15.75" thickBot="1"/>
    <row r="53" spans="1:15" ht="30">
      <c r="B53" s="20" t="s">
        <v>90</v>
      </c>
      <c r="C53" s="117">
        <f>(C46+C51)/2</f>
        <v>0.85185185185185186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0.44999999999999929</v>
      </c>
      <c r="M53" s="108"/>
      <c r="N53" s="109"/>
    </row>
    <row r="54" spans="1:15" ht="16.5" thickBot="1">
      <c r="B54" s="21" t="s">
        <v>92</v>
      </c>
      <c r="C54" s="110">
        <v>3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8</v>
      </c>
      <c r="M54" s="115"/>
      <c r="N54" s="116"/>
    </row>
    <row r="57" spans="1:15" ht="15.75" thickBot="1">
      <c r="A57" s="2">
        <v>41613</v>
      </c>
    </row>
    <row r="58" spans="1:15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158">
        <v>13.5</v>
      </c>
      <c r="M58" s="158"/>
      <c r="N58" s="159"/>
      <c r="O58" s="23" t="s">
        <v>94</v>
      </c>
    </row>
    <row r="59" spans="1:15" ht="19.5" thickBot="1">
      <c r="B59" s="15" t="s">
        <v>1</v>
      </c>
      <c r="C59" s="38">
        <v>450</v>
      </c>
      <c r="D59" s="39"/>
      <c r="E59" s="40"/>
      <c r="I59" s="127" t="s">
        <v>73</v>
      </c>
      <c r="J59" s="128"/>
      <c r="K59" s="128"/>
      <c r="L59" s="42">
        <f>ABS(C60-L58)</f>
        <v>0</v>
      </c>
      <c r="M59" s="42"/>
      <c r="N59" s="43"/>
    </row>
    <row r="60" spans="1:15" ht="18.75">
      <c r="B60" s="13" t="s">
        <v>4</v>
      </c>
      <c r="C60" s="52">
        <f>(C59/(E58+(C58*60)))*3.6</f>
        <v>13.5</v>
      </c>
      <c r="D60" s="44"/>
      <c r="E60" s="45"/>
    </row>
    <row r="61" spans="1:15" ht="19.5" thickBot="1">
      <c r="B61" s="14" t="s">
        <v>3</v>
      </c>
      <c r="C61" s="53">
        <f>C60/$H$1</f>
        <v>1</v>
      </c>
      <c r="D61" s="47"/>
      <c r="E61" s="48"/>
    </row>
    <row r="65" spans="1:30" ht="15.75" thickBot="1">
      <c r="A65" s="2">
        <v>41618</v>
      </c>
      <c r="B65" t="s">
        <v>95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/>
      <c r="T70" s="30" t="s">
        <v>101</v>
      </c>
      <c r="U70" s="69">
        <f>(V70/$H$1)</f>
        <v>0</v>
      </c>
      <c r="V70" s="91"/>
      <c r="W70" s="155"/>
      <c r="X70" s="156" t="s">
        <v>5</v>
      </c>
      <c r="Y70" s="157"/>
      <c r="Z70" s="90" t="e">
        <f>(S70/((W70*60)+Y70))*3.6</f>
        <v>#DIV/0!</v>
      </c>
      <c r="AA70" s="93" t="e">
        <f>(Z70/$H$1)*100</f>
        <v>#DIV/0!</v>
      </c>
      <c r="AB70" s="94"/>
      <c r="AC70" s="97" t="e">
        <f>ABS(Z70-V70)</f>
        <v>#DIV/0!</v>
      </c>
      <c r="AD70" s="98"/>
    </row>
    <row r="71" spans="1:30">
      <c r="R71" s="61"/>
      <c r="S71" s="89"/>
      <c r="T71" s="31"/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/>
      <c r="T72" s="31"/>
      <c r="U72" s="69">
        <f t="shared" ref="U72" si="40">(V72/$H$1)</f>
        <v>0</v>
      </c>
      <c r="V72" s="71"/>
      <c r="W72" s="83"/>
      <c r="X72" s="85" t="s">
        <v>5</v>
      </c>
      <c r="Y72" s="87"/>
      <c r="Z72" s="90" t="e">
        <f>(S72/((W72*60)+Y72))*3.6</f>
        <v>#DIV/0!</v>
      </c>
      <c r="AA72" s="77" t="e">
        <f t="shared" ref="AA72" si="41">(Z72/$H$1)*100</f>
        <v>#DIV/0!</v>
      </c>
      <c r="AB72" s="78"/>
      <c r="AC72" s="59" t="e">
        <f>ABS(Z72-V72)</f>
        <v>#DIV/0!</v>
      </c>
      <c r="AD72" s="60"/>
    </row>
    <row r="73" spans="1:30" ht="15" customHeight="1">
      <c r="R73" s="61"/>
      <c r="S73" s="89"/>
      <c r="T73" s="31"/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/>
      <c r="T74" s="31"/>
      <c r="U74" s="69">
        <f t="shared" ref="U74" si="42">(V74/$H$1)</f>
        <v>0</v>
      </c>
      <c r="V74" s="71"/>
      <c r="W74" s="63"/>
      <c r="X74" s="65" t="s">
        <v>5</v>
      </c>
      <c r="Y74" s="67"/>
      <c r="Z74" s="75" t="e">
        <f>(S74/((W74*60)+Y74))*3.6</f>
        <v>#DIV/0!</v>
      </c>
      <c r="AA74" s="77" t="e">
        <f t="shared" ref="AA74" si="43">(Z74/$H$1)*100</f>
        <v>#DIV/0!</v>
      </c>
      <c r="AB74" s="78"/>
      <c r="AC74" s="59" t="e">
        <f>ABS(Z74-V74)</f>
        <v>#DIV/0!</v>
      </c>
      <c r="AD74" s="60"/>
    </row>
    <row r="75" spans="1:30" ht="15.75" customHeight="1" thickBot="1">
      <c r="R75" s="62"/>
      <c r="S75" s="74"/>
      <c r="T75" s="32"/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 t="e">
        <f>AVERAGE(AA70:AA75)</f>
        <v>#DIV/0!</v>
      </c>
      <c r="AB76" s="100"/>
      <c r="AC76" s="101" t="e">
        <f>AVERAGE(AC70:AC75)</f>
        <v>#DIV/0!</v>
      </c>
      <c r="AD76" s="102"/>
    </row>
    <row r="77" spans="1:30">
      <c r="Z77" s="34" t="s">
        <v>105</v>
      </c>
      <c r="AA77" s="139"/>
      <c r="AB77" s="139"/>
      <c r="AC77" s="139"/>
      <c r="AD77" s="139"/>
    </row>
    <row r="80" spans="1:30" ht="15.75" thickBot="1">
      <c r="A80" s="2">
        <v>41646</v>
      </c>
    </row>
    <row r="81" spans="1:15" ht="19.5" thickBot="1">
      <c r="B81" s="16" t="s">
        <v>2</v>
      </c>
      <c r="C81" s="17">
        <v>2</v>
      </c>
      <c r="D81" s="18" t="s">
        <v>5</v>
      </c>
      <c r="E81" s="19" t="s">
        <v>218</v>
      </c>
      <c r="I81" s="35" t="s">
        <v>2</v>
      </c>
      <c r="J81" s="36" t="s">
        <v>2</v>
      </c>
      <c r="K81" s="37" t="s">
        <v>2</v>
      </c>
      <c r="L81" s="180">
        <v>2</v>
      </c>
      <c r="M81" s="180" t="s">
        <v>5</v>
      </c>
      <c r="N81" s="181" t="s">
        <v>167</v>
      </c>
      <c r="O81" s="182" t="s">
        <v>94</v>
      </c>
    </row>
    <row r="82" spans="1:15" ht="18.75">
      <c r="A82" s="164"/>
      <c r="B82" s="160" t="s">
        <v>1</v>
      </c>
      <c r="C82" s="161">
        <v>700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650</v>
      </c>
      <c r="M82" s="162"/>
      <c r="N82" s="163"/>
    </row>
    <row r="83" spans="1:15" ht="18.75">
      <c r="A83" s="164"/>
      <c r="B83" s="169" t="s">
        <v>4</v>
      </c>
      <c r="C83" s="170">
        <f>(C82/(E81+(C81*60)))*3.6</f>
        <v>14.318181818181818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17.333333333333336</v>
      </c>
      <c r="M83" s="171"/>
      <c r="N83" s="172"/>
    </row>
    <row r="84" spans="1:15" ht="19.5" thickBot="1">
      <c r="B84" s="14" t="s">
        <v>3</v>
      </c>
      <c r="C84" s="53">
        <f>C83/$H$1</f>
        <v>1.0606060606060606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1.2839506172839508</v>
      </c>
      <c r="M84" s="47"/>
      <c r="N84" s="48"/>
    </row>
    <row r="85" spans="1:15" ht="15.75" thickBot="1"/>
    <row r="86" spans="1:15" ht="19.5" thickBot="1">
      <c r="B86" s="16" t="s">
        <v>2</v>
      </c>
      <c r="C86" s="17">
        <v>3</v>
      </c>
      <c r="D86" s="18" t="s">
        <v>5</v>
      </c>
      <c r="E86" s="19" t="s">
        <v>204</v>
      </c>
      <c r="I86" s="49" t="s">
        <v>2</v>
      </c>
      <c r="J86" s="50" t="s">
        <v>2</v>
      </c>
      <c r="K86" s="51" t="s">
        <v>2</v>
      </c>
      <c r="L86" s="18">
        <v>1</v>
      </c>
      <c r="M86" s="18" t="s">
        <v>5</v>
      </c>
      <c r="N86" s="19" t="s">
        <v>206</v>
      </c>
    </row>
    <row r="87" spans="1:15" ht="18.75">
      <c r="A87" s="164"/>
      <c r="B87" s="160" t="s">
        <v>1</v>
      </c>
      <c r="C87" s="161">
        <v>750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5" ht="18.75">
      <c r="A88" s="164"/>
      <c r="B88" s="169" t="s">
        <v>4</v>
      </c>
      <c r="C88" s="170">
        <f>(C87/(E86+(C86*60)))*3.6</f>
        <v>14.438502673796792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19.115044247787612</v>
      </c>
      <c r="M88" s="171"/>
      <c r="N88" s="172"/>
    </row>
    <row r="89" spans="1:15" ht="19.5" thickBot="1">
      <c r="B89" s="14" t="s">
        <v>3</v>
      </c>
      <c r="C89" s="53">
        <f>C88/$H$1</f>
        <v>1.0695187165775402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1.4159292035398232</v>
      </c>
      <c r="M89" s="47"/>
      <c r="N89" s="48"/>
    </row>
    <row r="90" spans="1:15" ht="15.75" thickBot="1"/>
    <row r="91" spans="1:15" ht="19.5" thickBot="1">
      <c r="B91" s="16" t="s">
        <v>2</v>
      </c>
      <c r="C91" s="183">
        <v>1</v>
      </c>
      <c r="D91" s="180" t="s">
        <v>5</v>
      </c>
      <c r="E91" s="181" t="s">
        <v>39</v>
      </c>
      <c r="F91" s="182" t="s">
        <v>94</v>
      </c>
    </row>
    <row r="92" spans="1:15" ht="18.75">
      <c r="A92" s="164"/>
      <c r="B92" s="160" t="s">
        <v>1</v>
      </c>
      <c r="C92" s="161">
        <v>550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5" ht="18.75">
      <c r="B93" s="13" t="s">
        <v>4</v>
      </c>
      <c r="C93" s="170">
        <f>(C92/(E91+(C91*60)))*3.6</f>
        <v>23.571428571428573</v>
      </c>
      <c r="D93" s="171"/>
      <c r="E93" s="172"/>
    </row>
    <row r="94" spans="1:15" ht="19.5" thickBot="1">
      <c r="B94" s="14" t="s">
        <v>3</v>
      </c>
      <c r="C94" s="53">
        <f>C93/$H$1</f>
        <v>1.746031746031746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B81" sqref="B81:N94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65</v>
      </c>
      <c r="B1" t="s">
        <v>66</v>
      </c>
      <c r="F1" t="s">
        <v>0</v>
      </c>
      <c r="G1" t="s">
        <v>5</v>
      </c>
      <c r="H1">
        <v>13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16</v>
      </c>
      <c r="F5" s="7">
        <v>0</v>
      </c>
      <c r="G5" s="8" t="s">
        <v>5</v>
      </c>
      <c r="H5" s="9" t="s">
        <v>20</v>
      </c>
      <c r="I5" s="7">
        <v>0</v>
      </c>
      <c r="J5" s="8" t="s">
        <v>5</v>
      </c>
      <c r="K5" s="9" t="s">
        <v>10</v>
      </c>
      <c r="L5" s="7">
        <v>0</v>
      </c>
      <c r="M5" s="8" t="s">
        <v>5</v>
      </c>
      <c r="N5" s="9" t="s">
        <v>6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11.612903225806452</v>
      </c>
      <c r="D6" s="137"/>
      <c r="E6" s="138"/>
      <c r="F6" s="136">
        <f t="shared" ref="F6" si="0">(F4/(H5+(60*F5)))*3.6</f>
        <v>10</v>
      </c>
      <c r="G6" s="137"/>
      <c r="H6" s="138"/>
      <c r="I6" s="136">
        <f t="shared" ref="I6" si="1">(I4/(K5+(60*I5)))*3.6</f>
        <v>11.25</v>
      </c>
      <c r="J6" s="137"/>
      <c r="K6" s="138"/>
      <c r="L6" s="136">
        <f t="shared" ref="L6" si="2">(L4/(N5+(60*L5)))*3.6</f>
        <v>10.90909090909091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0.89330024813895781</v>
      </c>
      <c r="D7" s="130"/>
      <c r="E7" s="131"/>
      <c r="F7" s="129">
        <f t="shared" ref="F7" si="4">F6/$H$1</f>
        <v>0.76923076923076927</v>
      </c>
      <c r="G7" s="130"/>
      <c r="H7" s="131"/>
      <c r="I7" s="129">
        <f t="shared" ref="I7" si="5">I6/$H$1</f>
        <v>0.86538461538461542</v>
      </c>
      <c r="J7" s="130"/>
      <c r="K7" s="131"/>
      <c r="L7" s="129">
        <f t="shared" ref="L7" si="6">L6/$H$1</f>
        <v>0.83916083916083928</v>
      </c>
      <c r="M7" s="130"/>
      <c r="N7" s="131"/>
      <c r="O7" s="129">
        <f t="shared" ref="O7" si="7">O6/$H$1</f>
        <v>0.83916083916083928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9</v>
      </c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12.857142857142858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0.98901098901098905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1070</v>
      </c>
      <c r="D20" s="39"/>
      <c r="E20" s="40"/>
    </row>
    <row r="21" spans="1:17" ht="18.75">
      <c r="B21" s="13" t="s">
        <v>4</v>
      </c>
      <c r="C21" s="52">
        <f>(C20/(E19+(C19*60)))*3.6</f>
        <v>10.700000000000001</v>
      </c>
      <c r="D21" s="44"/>
      <c r="E21" s="45"/>
    </row>
    <row r="22" spans="1:17" ht="19.5" thickBot="1">
      <c r="B22" s="14" t="s">
        <v>3</v>
      </c>
      <c r="C22" s="53">
        <f>C21/H1</f>
        <v>0.82307692307692315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16</v>
      </c>
      <c r="F27" s="7">
        <v>0</v>
      </c>
      <c r="G27" s="8" t="s">
        <v>5</v>
      </c>
      <c r="H27" s="9" t="s">
        <v>6</v>
      </c>
      <c r="I27" s="7">
        <v>0</v>
      </c>
      <c r="J27" s="8" t="s">
        <v>5</v>
      </c>
      <c r="K27" s="9" t="s">
        <v>6</v>
      </c>
      <c r="L27" s="7">
        <v>0</v>
      </c>
      <c r="M27" s="8" t="s">
        <v>5</v>
      </c>
      <c r="N27" s="9" t="s">
        <v>10</v>
      </c>
      <c r="O27" s="7">
        <v>0</v>
      </c>
      <c r="P27" s="8" t="s">
        <v>5</v>
      </c>
      <c r="Q27" s="9" t="s">
        <v>6</v>
      </c>
    </row>
    <row r="28" spans="1:17">
      <c r="A28" s="134"/>
      <c r="B28" s="6" t="s">
        <v>4</v>
      </c>
      <c r="C28" s="136">
        <f>(C26/(E27+(60*C27)))*3.6</f>
        <v>11.612903225806452</v>
      </c>
      <c r="D28" s="137"/>
      <c r="E28" s="138"/>
      <c r="F28" s="136">
        <f t="shared" ref="F28" si="24">(F26/(H27+(60*F27)))*3.6</f>
        <v>10.90909090909091</v>
      </c>
      <c r="G28" s="137"/>
      <c r="H28" s="138"/>
      <c r="I28" s="136">
        <f t="shared" ref="I28" si="25">(I26/(K27+(60*I27)))*3.6</f>
        <v>10.90909090909091</v>
      </c>
      <c r="J28" s="137"/>
      <c r="K28" s="138"/>
      <c r="L28" s="136">
        <f t="shared" ref="L28" si="26">(L26/(N27+(60*L27)))*3.6</f>
        <v>11.25</v>
      </c>
      <c r="M28" s="137"/>
      <c r="N28" s="138"/>
      <c r="O28" s="136">
        <f t="shared" ref="O28" si="27">(O26/(Q27+(60*O27)))*3.6</f>
        <v>10.90909090909091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0.89330024813895781</v>
      </c>
      <c r="D29" s="130"/>
      <c r="E29" s="131"/>
      <c r="F29" s="129">
        <f t="shared" ref="F29" si="28">F28/$H$1</f>
        <v>0.83916083916083928</v>
      </c>
      <c r="G29" s="130"/>
      <c r="H29" s="131"/>
      <c r="I29" s="129">
        <f t="shared" ref="I29" si="29">I28/$H$1</f>
        <v>0.83916083916083928</v>
      </c>
      <c r="J29" s="130"/>
      <c r="K29" s="131"/>
      <c r="L29" s="129">
        <f t="shared" ref="L29" si="30">L28/$H$1</f>
        <v>0.86538461538461542</v>
      </c>
      <c r="M29" s="130"/>
      <c r="N29" s="131"/>
      <c r="O29" s="129">
        <f t="shared" ref="O29" si="31">O28/$H$1</f>
        <v>0.83916083916083928</v>
      </c>
      <c r="P29" s="130"/>
      <c r="Q29" s="131"/>
    </row>
    <row r="30" spans="1:17" ht="15.75" thickBot="1"/>
    <row r="31" spans="1:17" ht="15.75" thickBot="1">
      <c r="A31" s="132">
        <v>1.1000000000000001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18</v>
      </c>
      <c r="F32" s="7">
        <v>0</v>
      </c>
      <c r="G32" s="8" t="s">
        <v>5</v>
      </c>
      <c r="H32" s="9" t="s">
        <v>38</v>
      </c>
      <c r="I32" s="7">
        <v>0</v>
      </c>
      <c r="J32" s="8" t="s">
        <v>5</v>
      </c>
      <c r="K32" s="9" t="s">
        <v>38</v>
      </c>
      <c r="L32" s="7">
        <v>0</v>
      </c>
      <c r="M32" s="8" t="s">
        <v>5</v>
      </c>
      <c r="N32" s="9" t="s">
        <v>17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13.333333333333334</v>
      </c>
      <c r="D33" s="137"/>
      <c r="E33" s="138"/>
      <c r="F33" s="136">
        <f t="shared" ref="F33" si="32">(F31/(H32+(60*F32)))*3.6</f>
        <v>13.846153846153847</v>
      </c>
      <c r="G33" s="137"/>
      <c r="H33" s="138"/>
      <c r="I33" s="136">
        <f t="shared" ref="I33" si="33">(I31/(K32+(60*I32)))*3.6</f>
        <v>13.846153846153847</v>
      </c>
      <c r="J33" s="137"/>
      <c r="K33" s="138"/>
      <c r="L33" s="136">
        <f t="shared" ref="L33" si="34">(L31/(N32+(60*L32)))*3.6</f>
        <v>14.4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1.0256410256410258</v>
      </c>
      <c r="D34" s="130"/>
      <c r="E34" s="131"/>
      <c r="F34" s="129">
        <f t="shared" ref="F34" si="36">F33/$H$1</f>
        <v>1.0650887573964498</v>
      </c>
      <c r="G34" s="130"/>
      <c r="H34" s="131"/>
      <c r="I34" s="129">
        <f t="shared" ref="I34" si="37">I33/$H$1</f>
        <v>1.0650887573964498</v>
      </c>
      <c r="J34" s="130"/>
      <c r="K34" s="131"/>
      <c r="L34" s="129">
        <f t="shared" ref="L34" si="38">L33/$H$1</f>
        <v>1.1076923076923078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10.5</v>
      </c>
      <c r="M36" s="54"/>
      <c r="N36" s="55"/>
    </row>
    <row r="37" spans="1:17" ht="19.5" thickBot="1">
      <c r="B37" s="15" t="s">
        <v>1</v>
      </c>
      <c r="C37" s="38">
        <v>1090</v>
      </c>
      <c r="D37" s="39"/>
      <c r="E37" s="40"/>
      <c r="I37" s="127" t="s">
        <v>73</v>
      </c>
      <c r="J37" s="128"/>
      <c r="K37" s="128"/>
      <c r="L37" s="42">
        <f>ABS(C38-L36)</f>
        <v>0.40000000000000036</v>
      </c>
      <c r="M37" s="42"/>
      <c r="N37" s="43"/>
    </row>
    <row r="38" spans="1:17" ht="18.75">
      <c r="B38" s="13" t="s">
        <v>4</v>
      </c>
      <c r="C38" s="52">
        <f>(C37/(E36+(C36*60)))*3.6</f>
        <v>10.9</v>
      </c>
      <c r="D38" s="44"/>
      <c r="E38" s="45"/>
    </row>
    <row r="39" spans="1:17" ht="19.5" thickBot="1">
      <c r="B39" s="14" t="s">
        <v>3</v>
      </c>
      <c r="C39" s="53">
        <f>C38/$H$1</f>
        <v>0.83846153846153848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10.5</v>
      </c>
      <c r="M43" s="54"/>
      <c r="N43" s="55"/>
    </row>
    <row r="44" spans="1:17" ht="19.5" thickBot="1">
      <c r="B44" s="15" t="s">
        <v>1</v>
      </c>
      <c r="C44" s="38">
        <v>1075</v>
      </c>
      <c r="D44" s="39"/>
      <c r="E44" s="40"/>
      <c r="I44" s="127" t="s">
        <v>73</v>
      </c>
      <c r="J44" s="128"/>
      <c r="K44" s="128"/>
      <c r="L44" s="42">
        <f>ABS(C45-L43)</f>
        <v>0.25</v>
      </c>
      <c r="M44" s="42"/>
      <c r="N44" s="43"/>
    </row>
    <row r="45" spans="1:17" ht="18.75">
      <c r="B45" s="13" t="s">
        <v>4</v>
      </c>
      <c r="C45" s="52">
        <f>(C44/(E43+(C43*60)))*3.6</f>
        <v>10.75</v>
      </c>
      <c r="D45" s="44"/>
      <c r="E45" s="45"/>
    </row>
    <row r="46" spans="1:17" ht="19.5" thickBot="1">
      <c r="B46" s="14" t="s">
        <v>3</v>
      </c>
      <c r="C46" s="53">
        <f>C45/$H$1</f>
        <v>0.82692307692307687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12.5</v>
      </c>
      <c r="M48" s="54"/>
      <c r="N48" s="55"/>
    </row>
    <row r="49" spans="1:14" ht="19.5" thickBot="1">
      <c r="B49" s="15" t="s">
        <v>1</v>
      </c>
      <c r="C49" s="38">
        <v>420</v>
      </c>
      <c r="D49" s="39"/>
      <c r="E49" s="40"/>
      <c r="I49" s="127" t="s">
        <v>73</v>
      </c>
      <c r="J49" s="128"/>
      <c r="K49" s="128"/>
      <c r="L49" s="42">
        <f>ABS(C50-L48)</f>
        <v>9.9999999999999645E-2</v>
      </c>
      <c r="M49" s="42"/>
      <c r="N49" s="43"/>
    </row>
    <row r="50" spans="1:14" ht="18.75">
      <c r="B50" s="13" t="s">
        <v>4</v>
      </c>
      <c r="C50" s="52">
        <f>(C49/(E48+(C48*60)))*3.6</f>
        <v>12.6</v>
      </c>
      <c r="D50" s="44"/>
      <c r="E50" s="45"/>
    </row>
    <row r="51" spans="1:14" ht="19.5" thickBot="1">
      <c r="B51" s="14" t="s">
        <v>3</v>
      </c>
      <c r="C51" s="53">
        <f>C50/$H$1</f>
        <v>0.96923076923076923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0.89807692307692299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0.17499999999999982</v>
      </c>
      <c r="M53" s="108"/>
      <c r="N53" s="109"/>
    </row>
    <row r="54" spans="1:14" ht="16.5" thickBot="1">
      <c r="B54" s="21" t="s">
        <v>92</v>
      </c>
      <c r="C54" s="110">
        <v>4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8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14</v>
      </c>
      <c r="M58" s="54"/>
      <c r="N58" s="55"/>
    </row>
    <row r="59" spans="1:14" ht="19.5" thickBot="1">
      <c r="B59" s="15" t="s">
        <v>1</v>
      </c>
      <c r="C59" s="38">
        <v>420</v>
      </c>
      <c r="D59" s="39"/>
      <c r="E59" s="40"/>
      <c r="I59" s="127" t="s">
        <v>73</v>
      </c>
      <c r="J59" s="128"/>
      <c r="K59" s="128"/>
      <c r="L59" s="42">
        <f>ABS(C60-L58)</f>
        <v>1.4000000000000004</v>
      </c>
      <c r="M59" s="42"/>
      <c r="N59" s="43"/>
    </row>
    <row r="60" spans="1:14" ht="18.75">
      <c r="B60" s="13" t="s">
        <v>4</v>
      </c>
      <c r="C60" s="52">
        <f>(C59/(E58+(C58*60)))*3.6</f>
        <v>12.6</v>
      </c>
      <c r="D60" s="44"/>
      <c r="E60" s="45"/>
    </row>
    <row r="61" spans="1:14" ht="19.5" thickBot="1">
      <c r="B61" s="14" t="s">
        <v>3</v>
      </c>
      <c r="C61" s="53">
        <f>C60/$H$1</f>
        <v>0.96923076923076923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900</v>
      </c>
      <c r="T70" s="30" t="s">
        <v>101</v>
      </c>
      <c r="U70" s="69">
        <f>(V70/$H$1)</f>
        <v>0.80769230769230771</v>
      </c>
      <c r="V70" s="91">
        <v>10.5</v>
      </c>
      <c r="W70" s="155">
        <v>5</v>
      </c>
      <c r="X70" s="156" t="s">
        <v>5</v>
      </c>
      <c r="Y70" s="157" t="s">
        <v>189</v>
      </c>
      <c r="Z70" s="90">
        <f>(S70/((W70*60)+Y70))*3.6</f>
        <v>10.693069306930694</v>
      </c>
      <c r="AA70" s="93">
        <f>(Z70/$H$1)*100</f>
        <v>82.254379284082262</v>
      </c>
      <c r="AB70" s="94"/>
      <c r="AC70" s="97">
        <f>ABS(Z70-V70)</f>
        <v>0.19306930693069368</v>
      </c>
      <c r="AD70" s="98"/>
    </row>
    <row r="71" spans="1:30">
      <c r="R71" s="61"/>
      <c r="S71" s="89"/>
      <c r="T71" s="31" t="s">
        <v>190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400</v>
      </c>
      <c r="T72" s="31" t="s">
        <v>191</v>
      </c>
      <c r="U72" s="69">
        <f t="shared" ref="U72" si="39">(V72/$H$1)</f>
        <v>1.0384615384615385</v>
      </c>
      <c r="V72" s="71">
        <v>13.5</v>
      </c>
      <c r="W72" s="83">
        <v>1</v>
      </c>
      <c r="X72" s="85" t="s">
        <v>5</v>
      </c>
      <c r="Y72" s="87" t="s">
        <v>80</v>
      </c>
      <c r="Z72" s="90">
        <f>(S72/((W72*60)+Y72))*3.6</f>
        <v>13.846153846153847</v>
      </c>
      <c r="AA72" s="77">
        <f t="shared" ref="AA72" si="40">(Z72/$H$1)*100</f>
        <v>106.50887573964498</v>
      </c>
      <c r="AB72" s="78"/>
      <c r="AC72" s="59">
        <f>ABS(Z72-V72)</f>
        <v>0.3461538461538467</v>
      </c>
      <c r="AD72" s="60"/>
    </row>
    <row r="73" spans="1:30" ht="15" customHeight="1">
      <c r="R73" s="61"/>
      <c r="S73" s="89"/>
      <c r="T73" s="31" t="s">
        <v>192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700</v>
      </c>
      <c r="T74" s="31" t="s">
        <v>193</v>
      </c>
      <c r="U74" s="69">
        <f t="shared" ref="U74" si="41">(V74/$H$1)</f>
        <v>0.84615384615384615</v>
      </c>
      <c r="V74" s="71">
        <v>11</v>
      </c>
      <c r="W74" s="63">
        <v>3</v>
      </c>
      <c r="X74" s="65" t="s">
        <v>5</v>
      </c>
      <c r="Y74" s="67" t="s">
        <v>111</v>
      </c>
      <c r="Z74" s="75">
        <f>(S74/((W74*60)+Y74))*3.6</f>
        <v>10.862068965517242</v>
      </c>
      <c r="AA74" s="77">
        <f t="shared" ref="AA74" si="42">(Z74/$H$1)*100</f>
        <v>83.554376657824932</v>
      </c>
      <c r="AB74" s="78"/>
      <c r="AC74" s="59">
        <f>ABS(Z74-V74)</f>
        <v>0.13793103448275801</v>
      </c>
      <c r="AD74" s="60"/>
    </row>
    <row r="75" spans="1:30" ht="15.75" customHeight="1" thickBot="1">
      <c r="R75" s="62"/>
      <c r="S75" s="74"/>
      <c r="T75" s="32" t="s">
        <v>194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90.772543893850738</v>
      </c>
      <c r="AB76" s="100"/>
      <c r="AC76" s="101">
        <f>AVERAGE(AC70:AC75)</f>
        <v>0.22571806252243279</v>
      </c>
      <c r="AD76" s="102"/>
    </row>
    <row r="77" spans="1:30">
      <c r="Z77" s="34" t="s">
        <v>105</v>
      </c>
      <c r="AA77" s="139">
        <v>4.5</v>
      </c>
      <c r="AB77" s="139"/>
      <c r="AC77" s="139">
        <v>8</v>
      </c>
      <c r="AD77" s="139"/>
    </row>
    <row r="80" spans="1:30" ht="15.75" thickBot="1">
      <c r="A80" s="2">
        <v>41646</v>
      </c>
      <c r="B80" t="s">
        <v>210</v>
      </c>
    </row>
    <row r="81" spans="1:14" ht="19.5" thickBot="1">
      <c r="B81" s="16" t="s">
        <v>2</v>
      </c>
      <c r="C81" s="17"/>
      <c r="D81" s="18" t="s">
        <v>5</v>
      </c>
      <c r="E81" s="19"/>
      <c r="I81" s="35" t="s">
        <v>2</v>
      </c>
      <c r="J81" s="36" t="s">
        <v>2</v>
      </c>
      <c r="K81" s="37" t="s">
        <v>2</v>
      </c>
      <c r="L81" s="18"/>
      <c r="M81" s="18" t="s">
        <v>5</v>
      </c>
      <c r="N81" s="19"/>
    </row>
    <row r="82" spans="1:14" ht="18.75">
      <c r="A82" s="164"/>
      <c r="B82" s="160" t="s">
        <v>1</v>
      </c>
      <c r="C82" s="161"/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/>
      <c r="M82" s="162"/>
      <c r="N82" s="163"/>
    </row>
    <row r="83" spans="1:14" ht="18.75">
      <c r="A83" s="164"/>
      <c r="B83" s="169" t="s">
        <v>4</v>
      </c>
      <c r="C83" s="170" t="e">
        <f>(C82/(E81+(C81*60)))*3.6</f>
        <v>#DIV/0!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 t="e">
        <f>(L82/(N81+(L81*60)))*3.6</f>
        <v>#DIV/0!</v>
      </c>
      <c r="M83" s="171"/>
      <c r="N83" s="172"/>
    </row>
    <row r="84" spans="1:14" ht="19.5" thickBot="1">
      <c r="B84" s="14" t="s">
        <v>3</v>
      </c>
      <c r="C84" s="53" t="e">
        <f>C83/$H$1</f>
        <v>#DIV/0!</v>
      </c>
      <c r="D84" s="47"/>
      <c r="E84" s="48"/>
      <c r="I84" s="41" t="s">
        <v>3</v>
      </c>
      <c r="J84" s="42" t="s">
        <v>3</v>
      </c>
      <c r="K84" s="43" t="s">
        <v>3</v>
      </c>
      <c r="L84" s="46" t="e">
        <f>L83/$H$1</f>
        <v>#DIV/0!</v>
      </c>
      <c r="M84" s="47"/>
      <c r="N84" s="48"/>
    </row>
    <row r="85" spans="1:14" ht="15.75" thickBot="1"/>
    <row r="86" spans="1:14" ht="19.5" thickBot="1">
      <c r="B86" s="16" t="s">
        <v>2</v>
      </c>
      <c r="C86" s="17"/>
      <c r="D86" s="18" t="s">
        <v>5</v>
      </c>
      <c r="E86" s="19"/>
      <c r="I86" s="49" t="s">
        <v>2</v>
      </c>
      <c r="J86" s="50" t="s">
        <v>2</v>
      </c>
      <c r="K86" s="51" t="s">
        <v>2</v>
      </c>
      <c r="L86" s="18"/>
      <c r="M86" s="18" t="s">
        <v>5</v>
      </c>
      <c r="N86" s="19"/>
    </row>
    <row r="87" spans="1:14" ht="18.75">
      <c r="A87" s="164"/>
      <c r="B87" s="160" t="s">
        <v>1</v>
      </c>
      <c r="C87" s="161"/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/>
      <c r="M87" s="162"/>
      <c r="N87" s="163"/>
    </row>
    <row r="88" spans="1:14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 t="e">
        <f>(L87/(N86+(L86*60)))*3.6</f>
        <v>#DIV/0!</v>
      </c>
      <c r="M88" s="171"/>
      <c r="N88" s="172"/>
    </row>
    <row r="89" spans="1:14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 t="e">
        <f>L88/$H$1</f>
        <v>#DIV/0!</v>
      </c>
      <c r="M89" s="47"/>
      <c r="N89" s="48"/>
    </row>
    <row r="90" spans="1:14" ht="15.75" thickBot="1"/>
    <row r="91" spans="1:14" ht="19.5" thickBot="1">
      <c r="B91" s="16" t="s">
        <v>2</v>
      </c>
      <c r="C91" s="17"/>
      <c r="D91" s="18" t="s">
        <v>5</v>
      </c>
      <c r="E91" s="19"/>
    </row>
    <row r="92" spans="1:14" ht="18.75">
      <c r="A92" s="164"/>
      <c r="B92" s="160" t="s">
        <v>1</v>
      </c>
      <c r="C92" s="161"/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 t="e">
        <f>(C92/(E91+(C91*60)))*3.6</f>
        <v>#DIV/0!</v>
      </c>
      <c r="D93" s="44"/>
      <c r="E93" s="45"/>
    </row>
    <row r="94" spans="1:14" ht="19.5" thickBot="1">
      <c r="B94" s="14" t="s">
        <v>3</v>
      </c>
      <c r="C94" s="53" t="e">
        <f>C93/$H$1</f>
        <v>#DIV/0!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94"/>
  <sheetViews>
    <sheetView topLeftCell="A68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21</v>
      </c>
      <c r="B1" t="s">
        <v>22</v>
      </c>
      <c r="F1" t="s">
        <v>0</v>
      </c>
      <c r="G1" t="s">
        <v>5</v>
      </c>
      <c r="H1">
        <v>11.5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14</v>
      </c>
      <c r="F5" s="7">
        <v>0</v>
      </c>
      <c r="G5" s="8" t="s">
        <v>5</v>
      </c>
      <c r="H5" s="9" t="s">
        <v>23</v>
      </c>
      <c r="I5" s="7">
        <v>0</v>
      </c>
      <c r="J5" s="8" t="s">
        <v>5</v>
      </c>
      <c r="K5" s="9" t="s">
        <v>11</v>
      </c>
      <c r="L5" s="7">
        <v>0</v>
      </c>
      <c r="M5" s="8" t="s">
        <v>5</v>
      </c>
      <c r="N5" s="9" t="s">
        <v>14</v>
      </c>
      <c r="O5" s="7">
        <v>0</v>
      </c>
      <c r="P5" s="8" t="s">
        <v>5</v>
      </c>
      <c r="Q5" s="9" t="s">
        <v>8</v>
      </c>
    </row>
    <row r="6" spans="1:18">
      <c r="A6" s="134"/>
      <c r="B6" s="6" t="s">
        <v>4</v>
      </c>
      <c r="C6" s="136">
        <f>(C4/(E5+(60*C5)))*3.6</f>
        <v>10.588235294117649</v>
      </c>
      <c r="D6" s="137"/>
      <c r="E6" s="138"/>
      <c r="F6" s="136">
        <f t="shared" ref="F6" si="0">(F4/(H5+(60*F5)))*3.6</f>
        <v>9.2307692307692317</v>
      </c>
      <c r="G6" s="137"/>
      <c r="H6" s="138"/>
      <c r="I6" s="136">
        <f t="shared" ref="I6" si="1">(I4/(K5+(60*I5)))*3.6</f>
        <v>10.285714285714286</v>
      </c>
      <c r="J6" s="137"/>
      <c r="K6" s="138"/>
      <c r="L6" s="136">
        <f t="shared" ref="L6" si="2">(L4/(N5+(60*L5)))*3.6</f>
        <v>10.588235294117649</v>
      </c>
      <c r="M6" s="137"/>
      <c r="N6" s="138"/>
      <c r="O6" s="136">
        <f t="shared" ref="O6" si="3">(O4/(Q5+(60*O5)))*3.6</f>
        <v>9.7297297297297298</v>
      </c>
      <c r="P6" s="137"/>
      <c r="Q6" s="138"/>
    </row>
    <row r="7" spans="1:18" ht="15.75" thickBot="1">
      <c r="A7" s="135"/>
      <c r="B7" s="5" t="s">
        <v>3</v>
      </c>
      <c r="C7" s="129">
        <f>C6/$H$1</f>
        <v>0.92071611253196939</v>
      </c>
      <c r="D7" s="130"/>
      <c r="E7" s="131"/>
      <c r="F7" s="129">
        <f t="shared" ref="F7" si="4">F6/$H$1</f>
        <v>0.80267558528428107</v>
      </c>
      <c r="G7" s="130"/>
      <c r="H7" s="131"/>
      <c r="I7" s="129">
        <f t="shared" ref="I7" si="5">I6/$H$1</f>
        <v>0.89440993788819878</v>
      </c>
      <c r="J7" s="130"/>
      <c r="K7" s="131"/>
      <c r="L7" s="129">
        <f t="shared" ref="L7" si="6">L6/$H$1</f>
        <v>0.92071611253196939</v>
      </c>
      <c r="M7" s="130"/>
      <c r="N7" s="131"/>
      <c r="O7" s="129">
        <f t="shared" ref="O7" si="7">O6/$H$1</f>
        <v>0.84606345475910694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>
        <v>0</v>
      </c>
      <c r="D15" s="8" t="s">
        <v>5</v>
      </c>
      <c r="E15" s="9" t="s">
        <v>9</v>
      </c>
      <c r="F15" s="7">
        <v>0</v>
      </c>
      <c r="G15" s="8" t="s">
        <v>5</v>
      </c>
      <c r="H15" s="9" t="s">
        <v>16</v>
      </c>
      <c r="I15" s="7">
        <v>0</v>
      </c>
      <c r="J15" s="8" t="s">
        <v>5</v>
      </c>
      <c r="K15" s="9" t="s">
        <v>24</v>
      </c>
      <c r="L15" s="7">
        <v>0</v>
      </c>
      <c r="M15" s="8" t="s">
        <v>5</v>
      </c>
      <c r="N15" s="9" t="s">
        <v>9</v>
      </c>
      <c r="O15" s="7">
        <v>0</v>
      </c>
      <c r="P15" s="8" t="s">
        <v>5</v>
      </c>
      <c r="Q15" s="9" t="s">
        <v>18</v>
      </c>
    </row>
    <row r="16" spans="1:18">
      <c r="A16" s="134"/>
      <c r="B16" s="6" t="s">
        <v>4</v>
      </c>
      <c r="C16" s="136">
        <f>(C14/(E15+(60*C15)))*3.6</f>
        <v>12.857142857142858</v>
      </c>
      <c r="D16" s="137"/>
      <c r="E16" s="138"/>
      <c r="F16" s="136">
        <f t="shared" ref="F16" si="16">(F14/(H15+(60*F15)))*3.6</f>
        <v>11.612903225806452</v>
      </c>
      <c r="G16" s="137"/>
      <c r="H16" s="138"/>
      <c r="I16" s="136">
        <f t="shared" ref="I16" si="17">(I14/(K15+(60*I15)))*3.6</f>
        <v>17.142857142857142</v>
      </c>
      <c r="J16" s="137"/>
      <c r="K16" s="138"/>
      <c r="L16" s="136">
        <f t="shared" ref="L16" si="18">(L14/(N15+(60*L15)))*3.6</f>
        <v>12.857142857142858</v>
      </c>
      <c r="M16" s="137"/>
      <c r="N16" s="138"/>
      <c r="O16" s="136">
        <f t="shared" ref="O16" si="19">(O14/(Q15+(60*O15)))*3.6</f>
        <v>13.333333333333334</v>
      </c>
      <c r="P16" s="137"/>
      <c r="Q16" s="138"/>
    </row>
    <row r="17" spans="1:17" ht="15.75" thickBot="1">
      <c r="A17" s="135"/>
      <c r="B17" s="5" t="s">
        <v>3</v>
      </c>
      <c r="C17" s="129">
        <f>C16/$H$1</f>
        <v>1.1180124223602486</v>
      </c>
      <c r="D17" s="130"/>
      <c r="E17" s="131"/>
      <c r="F17" s="129">
        <f t="shared" ref="F17" si="20">F16/$H$1</f>
        <v>1.0098176718092566</v>
      </c>
      <c r="G17" s="130"/>
      <c r="H17" s="131"/>
      <c r="I17" s="129">
        <f t="shared" ref="I17" si="21">I16/$H$1</f>
        <v>1.4906832298136645</v>
      </c>
      <c r="J17" s="130"/>
      <c r="K17" s="131"/>
      <c r="L17" s="129">
        <f t="shared" ref="L17" si="22">L16/$H$1</f>
        <v>1.1180124223602486</v>
      </c>
      <c r="M17" s="130"/>
      <c r="N17" s="131"/>
      <c r="O17" s="129">
        <f t="shared" ref="O17" si="23">O16/$H$1</f>
        <v>1.1594202898550725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980</v>
      </c>
      <c r="D20" s="39"/>
      <c r="E20" s="40"/>
    </row>
    <row r="21" spans="1:17" ht="18.75">
      <c r="B21" s="13" t="s">
        <v>4</v>
      </c>
      <c r="C21" s="52">
        <f>(C20/(E19+(C19*60)))*3.6</f>
        <v>9.8000000000000007</v>
      </c>
      <c r="D21" s="44"/>
      <c r="E21" s="45"/>
    </row>
    <row r="22" spans="1:17" ht="19.5" thickBot="1">
      <c r="B22" s="14" t="s">
        <v>3</v>
      </c>
      <c r="C22" s="53">
        <f>C21/H1</f>
        <v>0.85217391304347834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20</v>
      </c>
      <c r="F27" s="7">
        <v>0</v>
      </c>
      <c r="G27" s="8" t="s">
        <v>5</v>
      </c>
      <c r="H27" s="9" t="s">
        <v>10</v>
      </c>
      <c r="I27" s="7">
        <v>0</v>
      </c>
      <c r="J27" s="8" t="s">
        <v>5</v>
      </c>
      <c r="K27" s="9" t="s">
        <v>11</v>
      </c>
      <c r="L27" s="7">
        <v>0</v>
      </c>
      <c r="M27" s="8" t="s">
        <v>5</v>
      </c>
      <c r="N27" s="9" t="s">
        <v>11</v>
      </c>
      <c r="O27" s="7">
        <v>0</v>
      </c>
      <c r="P27" s="8" t="s">
        <v>5</v>
      </c>
      <c r="Q27" s="9" t="s">
        <v>14</v>
      </c>
    </row>
    <row r="28" spans="1:17">
      <c r="A28" s="134"/>
      <c r="B28" s="6" t="s">
        <v>4</v>
      </c>
      <c r="C28" s="136">
        <f>(C26/(E27+(60*C27)))*3.6</f>
        <v>10</v>
      </c>
      <c r="D28" s="137"/>
      <c r="E28" s="138"/>
      <c r="F28" s="136">
        <f t="shared" ref="F28" si="24">(F26/(H27+(60*F27)))*3.6</f>
        <v>11.25</v>
      </c>
      <c r="G28" s="137"/>
      <c r="H28" s="138"/>
      <c r="I28" s="136">
        <f t="shared" ref="I28" si="25">(I26/(K27+(60*I27)))*3.6</f>
        <v>10.285714285714286</v>
      </c>
      <c r="J28" s="137"/>
      <c r="K28" s="138"/>
      <c r="L28" s="136">
        <f t="shared" ref="L28" si="26">(L26/(N27+(60*L27)))*3.6</f>
        <v>10.285714285714286</v>
      </c>
      <c r="M28" s="137"/>
      <c r="N28" s="138"/>
      <c r="O28" s="136">
        <f t="shared" ref="O28" si="27">(O26/(Q27+(60*O27)))*3.6</f>
        <v>10.588235294117649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0.86956521739130432</v>
      </c>
      <c r="D29" s="130"/>
      <c r="E29" s="131"/>
      <c r="F29" s="129">
        <f t="shared" ref="F29" si="28">F28/$H$1</f>
        <v>0.97826086956521741</v>
      </c>
      <c r="G29" s="130"/>
      <c r="H29" s="131"/>
      <c r="I29" s="129">
        <f t="shared" ref="I29" si="29">I28/$H$1</f>
        <v>0.89440993788819878</v>
      </c>
      <c r="J29" s="130"/>
      <c r="K29" s="131"/>
      <c r="L29" s="129">
        <f t="shared" ref="L29" si="30">L28/$H$1</f>
        <v>0.89440993788819878</v>
      </c>
      <c r="M29" s="130"/>
      <c r="N29" s="131"/>
      <c r="O29" s="129">
        <f t="shared" ref="O29" si="31">O28/$H$1</f>
        <v>0.92071611253196939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16</v>
      </c>
      <c r="F32" s="7">
        <v>0</v>
      </c>
      <c r="G32" s="8" t="s">
        <v>5</v>
      </c>
      <c r="H32" s="9" t="s">
        <v>14</v>
      </c>
      <c r="I32" s="7">
        <v>0</v>
      </c>
      <c r="J32" s="8" t="s">
        <v>5</v>
      </c>
      <c r="K32" s="9" t="s">
        <v>11</v>
      </c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11.612903225806452</v>
      </c>
      <c r="D33" s="137"/>
      <c r="E33" s="138"/>
      <c r="F33" s="136">
        <f t="shared" ref="F33" si="32">(F31/(H32+(60*F32)))*3.6</f>
        <v>10.588235294117649</v>
      </c>
      <c r="G33" s="137"/>
      <c r="H33" s="138"/>
      <c r="I33" s="136">
        <f t="shared" ref="I33" si="33">(I31/(K32+(60*I32)))*3.6</f>
        <v>10.285714285714286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1.0098176718092566</v>
      </c>
      <c r="D34" s="130"/>
      <c r="E34" s="131"/>
      <c r="F34" s="129">
        <f t="shared" ref="F34" si="36">F33/$H$1</f>
        <v>0.92071611253196939</v>
      </c>
      <c r="G34" s="130"/>
      <c r="H34" s="131"/>
      <c r="I34" s="129">
        <f t="shared" ref="I34" si="37">I33/$H$1</f>
        <v>0.89440993788819878</v>
      </c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9.8000000000000007</v>
      </c>
      <c r="M36" s="54"/>
      <c r="N36" s="55"/>
    </row>
    <row r="37" spans="1:17" ht="19.5" thickBot="1">
      <c r="B37" s="15" t="s">
        <v>1</v>
      </c>
      <c r="C37" s="38">
        <v>950</v>
      </c>
      <c r="D37" s="39"/>
      <c r="E37" s="40"/>
      <c r="I37" s="127" t="s">
        <v>73</v>
      </c>
      <c r="J37" s="128"/>
      <c r="K37" s="128"/>
      <c r="L37" s="42">
        <f>ABS(C38-L36)</f>
        <v>0.30000000000000071</v>
      </c>
      <c r="M37" s="42"/>
      <c r="N37" s="43"/>
    </row>
    <row r="38" spans="1:17" ht="18.75">
      <c r="B38" s="13" t="s">
        <v>4</v>
      </c>
      <c r="C38" s="52">
        <f>(C37/(E36+(C36*60)))*3.6</f>
        <v>9.5</v>
      </c>
      <c r="D38" s="44"/>
      <c r="E38" s="45"/>
    </row>
    <row r="39" spans="1:17" ht="19.5" thickBot="1">
      <c r="B39" s="14" t="s">
        <v>3</v>
      </c>
      <c r="C39" s="53">
        <f>C38/$H$1</f>
        <v>0.82608695652173914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9.8000000000000007</v>
      </c>
      <c r="M43" s="54"/>
      <c r="N43" s="55"/>
    </row>
    <row r="44" spans="1:17" ht="19.5" thickBot="1">
      <c r="B44" s="15" t="s">
        <v>1</v>
      </c>
      <c r="C44" s="38">
        <v>740</v>
      </c>
      <c r="D44" s="39"/>
      <c r="E44" s="40"/>
      <c r="I44" s="127" t="s">
        <v>73</v>
      </c>
      <c r="J44" s="128"/>
      <c r="K44" s="128"/>
      <c r="L44" s="42">
        <f>ABS(C45-L43)</f>
        <v>2.4000000000000012</v>
      </c>
      <c r="M44" s="42"/>
      <c r="N44" s="43"/>
    </row>
    <row r="45" spans="1:17" ht="18.75">
      <c r="B45" s="13" t="s">
        <v>4</v>
      </c>
      <c r="C45" s="52">
        <f>(C44/(E43+(C43*60)))*3.6</f>
        <v>7.3999999999999995</v>
      </c>
      <c r="D45" s="44"/>
      <c r="E45" s="45"/>
    </row>
    <row r="46" spans="1:17" ht="19.5" thickBot="1">
      <c r="B46" s="14" t="s">
        <v>3</v>
      </c>
      <c r="C46" s="53">
        <f>C45/$H$1</f>
        <v>0.64347826086956517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12.1</v>
      </c>
      <c r="M48" s="54"/>
      <c r="N48" s="55"/>
    </row>
    <row r="49" spans="1:14" ht="19.5" thickBot="1">
      <c r="B49" s="15" t="s">
        <v>1</v>
      </c>
      <c r="C49" s="38">
        <v>350</v>
      </c>
      <c r="D49" s="39"/>
      <c r="E49" s="40"/>
      <c r="I49" s="127" t="s">
        <v>73</v>
      </c>
      <c r="J49" s="128"/>
      <c r="K49" s="128"/>
      <c r="L49" s="42">
        <f>ABS(C50-L48)</f>
        <v>1.5999999999999996</v>
      </c>
      <c r="M49" s="42"/>
      <c r="N49" s="43"/>
    </row>
    <row r="50" spans="1:14" ht="18.75">
      <c r="B50" s="13" t="s">
        <v>4</v>
      </c>
      <c r="C50" s="52">
        <f>(C49/(E48+(C48*60)))*3.6</f>
        <v>10.5</v>
      </c>
      <c r="D50" s="44"/>
      <c r="E50" s="45"/>
    </row>
    <row r="51" spans="1:14" ht="19.5" thickBot="1">
      <c r="B51" s="14" t="s">
        <v>3</v>
      </c>
      <c r="C51" s="53">
        <f>C50/$H$1</f>
        <v>0.91304347826086951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0.77826086956521734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2.0000000000000004</v>
      </c>
      <c r="M53" s="108"/>
      <c r="N53" s="109"/>
    </row>
    <row r="54" spans="1:14" ht="16.5" thickBot="1">
      <c r="B54" s="21" t="s">
        <v>92</v>
      </c>
      <c r="C54" s="110">
        <v>0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0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10.5</v>
      </c>
      <c r="M58" s="54"/>
      <c r="N58" s="55"/>
    </row>
    <row r="59" spans="1:14" ht="19.5" thickBot="1">
      <c r="B59" s="15" t="s">
        <v>1</v>
      </c>
      <c r="C59" s="38">
        <v>380</v>
      </c>
      <c r="D59" s="39"/>
      <c r="E59" s="40"/>
      <c r="I59" s="127" t="s">
        <v>73</v>
      </c>
      <c r="J59" s="128"/>
      <c r="K59" s="128"/>
      <c r="L59" s="42">
        <f>ABS(C60-L58)</f>
        <v>0.90000000000000036</v>
      </c>
      <c r="M59" s="42"/>
      <c r="N59" s="43"/>
    </row>
    <row r="60" spans="1:14" ht="18.75">
      <c r="B60" s="13" t="s">
        <v>4</v>
      </c>
      <c r="C60" s="52">
        <f>(C59/(E58+(C58*60)))*3.6</f>
        <v>11.4</v>
      </c>
      <c r="D60" s="44"/>
      <c r="E60" s="45"/>
    </row>
    <row r="61" spans="1:14" ht="19.5" thickBot="1">
      <c r="B61" s="14" t="s">
        <v>3</v>
      </c>
      <c r="C61" s="53">
        <f>C60/$H$1</f>
        <v>0.99130434782608701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0.88695652173913042</v>
      </c>
      <c r="V70" s="91">
        <v>10.199999999999999</v>
      </c>
      <c r="W70" s="155">
        <v>4</v>
      </c>
      <c r="X70" s="156" t="s">
        <v>5</v>
      </c>
      <c r="Y70" s="157" t="s">
        <v>20</v>
      </c>
      <c r="Z70" s="90">
        <f>(S70/((W70*60)+Y70))*3.6</f>
        <v>9.1304347826086971</v>
      </c>
      <c r="AA70" s="93">
        <f>(Z70/$H$1)*100</f>
        <v>79.395085066162579</v>
      </c>
      <c r="AB70" s="94"/>
      <c r="AC70" s="97">
        <f>ABS(Z70-V70)</f>
        <v>1.0695652173913022</v>
      </c>
      <c r="AD70" s="98"/>
    </row>
    <row r="71" spans="1:30">
      <c r="R71" s="61"/>
      <c r="S71" s="89"/>
      <c r="T71" s="31" t="s">
        <v>113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114</v>
      </c>
      <c r="U72" s="69">
        <f t="shared" ref="U72" si="38">(V72/$H$1)</f>
        <v>0.85217391304347834</v>
      </c>
      <c r="V72" s="71">
        <v>9.8000000000000007</v>
      </c>
      <c r="W72" s="83">
        <v>5</v>
      </c>
      <c r="X72" s="85" t="s">
        <v>5</v>
      </c>
      <c r="Y72" s="87" t="s">
        <v>9</v>
      </c>
      <c r="Z72" s="90">
        <f>(S72/((W72*60)+Y72))*3.6</f>
        <v>9.8780487804878057</v>
      </c>
      <c r="AA72" s="77">
        <f t="shared" ref="AA72" si="39">(Z72/$H$1)*100</f>
        <v>85.89607635206788</v>
      </c>
      <c r="AB72" s="78"/>
      <c r="AC72" s="59">
        <f>ABS(Z72-V72)</f>
        <v>7.8048780487804947E-2</v>
      </c>
      <c r="AD72" s="60"/>
    </row>
    <row r="73" spans="1:30" ht="15" customHeight="1">
      <c r="R73" s="61"/>
      <c r="S73" s="89"/>
      <c r="T73" s="31" t="s">
        <v>115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116</v>
      </c>
      <c r="U74" s="69">
        <f t="shared" ref="U74" si="40">(V74/$H$1)</f>
        <v>0.90434782608695652</v>
      </c>
      <c r="V74" s="71">
        <v>10.4</v>
      </c>
      <c r="W74" s="63">
        <v>2</v>
      </c>
      <c r="X74" s="65" t="s">
        <v>5</v>
      </c>
      <c r="Y74" s="67" t="s">
        <v>7</v>
      </c>
      <c r="Z74" s="75">
        <f>(S74/((W74*60)+Y74))*3.6</f>
        <v>12</v>
      </c>
      <c r="AA74" s="77">
        <f t="shared" ref="AA74" si="41">(Z74/$H$1)*100</f>
        <v>104.34782608695652</v>
      </c>
      <c r="AB74" s="78"/>
      <c r="AC74" s="59">
        <f>ABS(Z74-V74)</f>
        <v>1.5999999999999996</v>
      </c>
      <c r="AD74" s="60"/>
    </row>
    <row r="75" spans="1:30" ht="15.75" customHeight="1" thickBot="1">
      <c r="R75" s="62"/>
      <c r="S75" s="74"/>
      <c r="T75" s="32" t="s">
        <v>117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89.879662501728987</v>
      </c>
      <c r="AB76" s="100"/>
      <c r="AC76" s="101">
        <f>AVERAGE(AC70:AC75)</f>
        <v>0.91587133262636888</v>
      </c>
      <c r="AD76" s="102"/>
    </row>
    <row r="77" spans="1:30">
      <c r="Z77" s="34" t="s">
        <v>105</v>
      </c>
      <c r="AA77" s="139">
        <v>4.5</v>
      </c>
      <c r="AB77" s="139"/>
      <c r="AC77" s="139">
        <v>2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4</v>
      </c>
      <c r="D81" s="18" t="s">
        <v>5</v>
      </c>
      <c r="E81" s="19" t="s">
        <v>77</v>
      </c>
      <c r="I81" s="35" t="s">
        <v>2</v>
      </c>
      <c r="J81" s="36" t="s">
        <v>2</v>
      </c>
      <c r="K81" s="37" t="s">
        <v>2</v>
      </c>
      <c r="L81" s="18">
        <v>3</v>
      </c>
      <c r="M81" s="18" t="s">
        <v>5</v>
      </c>
      <c r="N81" s="19" t="s">
        <v>16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10.465116279069766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10.236966824644551</v>
      </c>
      <c r="M83" s="171"/>
      <c r="N83" s="172"/>
    </row>
    <row r="84" spans="1:14" ht="19.5" thickBot="1">
      <c r="B84" s="14" t="s">
        <v>3</v>
      </c>
      <c r="C84" s="53">
        <f>C83/$H$1</f>
        <v>0.91001011122345798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0.89017102822996097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14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59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10.519480519480521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9.8181818181818183</v>
      </c>
      <c r="M88" s="171"/>
      <c r="N88" s="172"/>
    </row>
    <row r="89" spans="1:14" ht="19.5" thickBot="1">
      <c r="B89" s="14" t="s">
        <v>3</v>
      </c>
      <c r="C89" s="53">
        <f>C88/$H$1</f>
        <v>0.91473743647656702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0.85375494071146252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5</v>
      </c>
      <c r="D91" s="18" t="s">
        <v>5</v>
      </c>
      <c r="E91" s="19" t="s">
        <v>200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8.7096774193548399</v>
      </c>
      <c r="D93" s="171"/>
      <c r="E93" s="172"/>
    </row>
    <row r="94" spans="1:14" ht="19.5" thickBot="1">
      <c r="B94" s="14" t="s">
        <v>3</v>
      </c>
      <c r="C94" s="53">
        <f>C93/$H$1</f>
        <v>0.75736325385694259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D94"/>
  <sheetViews>
    <sheetView topLeftCell="A70" workbookViewId="0">
      <selection activeCell="C84" sqref="C84:E84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67</v>
      </c>
      <c r="B1" t="s">
        <v>68</v>
      </c>
      <c r="F1" t="s">
        <v>0</v>
      </c>
      <c r="G1" t="s">
        <v>5</v>
      </c>
      <c r="H1">
        <v>13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14</v>
      </c>
      <c r="F5" s="7">
        <v>0</v>
      </c>
      <c r="G5" s="8" t="s">
        <v>5</v>
      </c>
      <c r="H5" s="9" t="s">
        <v>11</v>
      </c>
      <c r="I5" s="7">
        <v>0</v>
      </c>
      <c r="J5" s="8" t="s">
        <v>5</v>
      </c>
      <c r="K5" s="9" t="s">
        <v>9</v>
      </c>
      <c r="L5" s="7">
        <v>0</v>
      </c>
      <c r="M5" s="8" t="s">
        <v>5</v>
      </c>
      <c r="N5" s="9" t="s">
        <v>10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10.588235294117649</v>
      </c>
      <c r="D6" s="137"/>
      <c r="E6" s="138"/>
      <c r="F6" s="136">
        <f t="shared" ref="F6" si="0">(F4/(H5+(60*F5)))*3.6</f>
        <v>10.285714285714286</v>
      </c>
      <c r="G6" s="137"/>
      <c r="H6" s="138"/>
      <c r="I6" s="136">
        <f t="shared" ref="I6" si="1">(I4/(K5+(60*I5)))*3.6</f>
        <v>12.857142857142858</v>
      </c>
      <c r="J6" s="137"/>
      <c r="K6" s="138"/>
      <c r="L6" s="136">
        <f t="shared" ref="L6" si="2">(L4/(N5+(60*L5)))*3.6</f>
        <v>11.25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0.81447963800904988</v>
      </c>
      <c r="D7" s="130"/>
      <c r="E7" s="131"/>
      <c r="F7" s="129">
        <f t="shared" ref="F7" si="4">F6/$H$1</f>
        <v>0.79120879120879128</v>
      </c>
      <c r="G7" s="130"/>
      <c r="H7" s="131"/>
      <c r="I7" s="129">
        <f t="shared" ref="I7" si="5">I6/$H$1</f>
        <v>0.98901098901098905</v>
      </c>
      <c r="J7" s="130"/>
      <c r="K7" s="131"/>
      <c r="L7" s="129">
        <f t="shared" ref="L7" si="6">L6/$H$1</f>
        <v>0.86538461538461542</v>
      </c>
      <c r="M7" s="130"/>
      <c r="N7" s="131"/>
      <c r="O7" s="129">
        <f t="shared" ref="O7" si="7">O6/$H$1</f>
        <v>0.83916083916083928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10</v>
      </c>
      <c r="F10" s="7">
        <v>0</v>
      </c>
      <c r="G10" s="8" t="s">
        <v>5</v>
      </c>
      <c r="H10" s="9" t="s">
        <v>17</v>
      </c>
      <c r="I10" s="7">
        <v>0</v>
      </c>
      <c r="J10" s="8" t="s">
        <v>5</v>
      </c>
      <c r="K10" s="9" t="s">
        <v>29</v>
      </c>
      <c r="L10" s="7">
        <v>0</v>
      </c>
      <c r="M10" s="8" t="s">
        <v>5</v>
      </c>
      <c r="N10" s="9" t="s">
        <v>9</v>
      </c>
      <c r="O10" s="7">
        <v>0</v>
      </c>
      <c r="P10" s="8" t="s">
        <v>5</v>
      </c>
      <c r="Q10" s="9" t="s">
        <v>29</v>
      </c>
    </row>
    <row r="11" spans="1:18" ht="15.75" customHeight="1">
      <c r="A11" s="134"/>
      <c r="B11" s="6" t="s">
        <v>4</v>
      </c>
      <c r="C11" s="136">
        <f>(C9/(E10+(60*C10)))*3.6</f>
        <v>11.25</v>
      </c>
      <c r="D11" s="137"/>
      <c r="E11" s="138"/>
      <c r="F11" s="136">
        <f t="shared" ref="F11" si="8">(F9/(H10+(60*F10)))*3.6</f>
        <v>14.4</v>
      </c>
      <c r="G11" s="137"/>
      <c r="H11" s="138"/>
      <c r="I11" s="136">
        <f t="shared" ref="I11" si="9">(I9/(K10+(60*I10)))*3.6</f>
        <v>12.413793103448276</v>
      </c>
      <c r="J11" s="137"/>
      <c r="K11" s="138"/>
      <c r="L11" s="136">
        <f t="shared" ref="L11" si="10">(L9/(N10+(60*L10)))*3.6</f>
        <v>12.857142857142858</v>
      </c>
      <c r="M11" s="137"/>
      <c r="N11" s="138"/>
      <c r="O11" s="136">
        <f t="shared" ref="O11" si="11">(O9/(Q10+(60*O10)))*3.6</f>
        <v>12.413793103448276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0.86538461538461542</v>
      </c>
      <c r="D12" s="130"/>
      <c r="E12" s="131"/>
      <c r="F12" s="129">
        <f t="shared" ref="F12" si="12">F11/$H$1</f>
        <v>1.1076923076923078</v>
      </c>
      <c r="G12" s="130"/>
      <c r="H12" s="131"/>
      <c r="I12" s="129">
        <f t="shared" ref="I12" si="13">I11/$H$1</f>
        <v>0.95490716180371349</v>
      </c>
      <c r="J12" s="130"/>
      <c r="K12" s="131"/>
      <c r="L12" s="129">
        <f t="shared" ref="L12" si="14">L11/$H$1</f>
        <v>0.98901098901098905</v>
      </c>
      <c r="M12" s="130"/>
      <c r="N12" s="131"/>
      <c r="O12" s="129">
        <f t="shared" ref="O12" si="15">O11/$H$1</f>
        <v>0.95490716180371349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1200</v>
      </c>
      <c r="D20" s="39"/>
      <c r="E20" s="40"/>
    </row>
    <row r="21" spans="1:17" ht="18.75">
      <c r="B21" s="13" t="s">
        <v>4</v>
      </c>
      <c r="C21" s="52">
        <f>(C20/(E19+(C19*60)))*3.6</f>
        <v>12</v>
      </c>
      <c r="D21" s="44"/>
      <c r="E21" s="45"/>
    </row>
    <row r="22" spans="1:17" ht="19.5" thickBot="1">
      <c r="B22" s="14" t="s">
        <v>3</v>
      </c>
      <c r="C22" s="53">
        <f>C21/H1</f>
        <v>0.92307692307692313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9</v>
      </c>
      <c r="F27" s="7">
        <v>0</v>
      </c>
      <c r="G27" s="8" t="s">
        <v>5</v>
      </c>
      <c r="H27" s="9" t="s">
        <v>8</v>
      </c>
      <c r="I27" s="7">
        <v>0</v>
      </c>
      <c r="J27" s="8" t="s">
        <v>5</v>
      </c>
      <c r="K27" s="9" t="s">
        <v>11</v>
      </c>
      <c r="L27" s="7">
        <v>0</v>
      </c>
      <c r="M27" s="8" t="s">
        <v>5</v>
      </c>
      <c r="N27" s="9" t="s">
        <v>16</v>
      </c>
      <c r="O27" s="7">
        <v>0</v>
      </c>
      <c r="P27" s="8" t="s">
        <v>5</v>
      </c>
      <c r="Q27" s="9" t="s">
        <v>6</v>
      </c>
    </row>
    <row r="28" spans="1:17">
      <c r="A28" s="134"/>
      <c r="B28" s="6" t="s">
        <v>4</v>
      </c>
      <c r="C28" s="136">
        <f>(C26/(E27+(60*C27)))*3.6</f>
        <v>12.857142857142858</v>
      </c>
      <c r="D28" s="137"/>
      <c r="E28" s="138"/>
      <c r="F28" s="136">
        <f t="shared" ref="F28" si="24">(F26/(H27+(60*F27)))*3.6</f>
        <v>9.7297297297297298</v>
      </c>
      <c r="G28" s="137"/>
      <c r="H28" s="138"/>
      <c r="I28" s="136">
        <f t="shared" ref="I28" si="25">(I26/(K27+(60*I27)))*3.6</f>
        <v>10.285714285714286</v>
      </c>
      <c r="J28" s="137"/>
      <c r="K28" s="138"/>
      <c r="L28" s="136">
        <f t="shared" ref="L28" si="26">(L26/(N27+(60*L27)))*3.6</f>
        <v>11.612903225806452</v>
      </c>
      <c r="M28" s="137"/>
      <c r="N28" s="138"/>
      <c r="O28" s="136">
        <f t="shared" ref="O28" si="27">(O26/(Q27+(60*O27)))*3.6</f>
        <v>10.90909090909091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0.98901098901098905</v>
      </c>
      <c r="D29" s="130"/>
      <c r="E29" s="131"/>
      <c r="F29" s="129">
        <f t="shared" ref="F29" si="28">F28/$H$1</f>
        <v>0.74844074844074848</v>
      </c>
      <c r="G29" s="130"/>
      <c r="H29" s="131"/>
      <c r="I29" s="129">
        <f t="shared" ref="I29" si="29">I28/$H$1</f>
        <v>0.79120879120879128</v>
      </c>
      <c r="J29" s="130"/>
      <c r="K29" s="131"/>
      <c r="L29" s="129">
        <f t="shared" ref="L29" si="30">L28/$H$1</f>
        <v>0.89330024813895781</v>
      </c>
      <c r="M29" s="130"/>
      <c r="N29" s="131"/>
      <c r="O29" s="129">
        <f t="shared" ref="O29" si="31">O28/$H$1</f>
        <v>0.83916083916083928</v>
      </c>
      <c r="P29" s="130"/>
      <c r="Q29" s="131"/>
    </row>
    <row r="30" spans="1:17" ht="15.75" thickBot="1"/>
    <row r="31" spans="1:17" ht="15.75" thickBot="1">
      <c r="A31" s="132">
        <v>1.1499999999999999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/>
      <c r="F32" s="7">
        <v>0</v>
      </c>
      <c r="G32" s="8" t="s">
        <v>5</v>
      </c>
      <c r="H32" s="9"/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 t="e">
        <f>(C31/(E32+(60*C32)))*3.6</f>
        <v>#DIV/0!</v>
      </c>
      <c r="D33" s="137"/>
      <c r="E33" s="138"/>
      <c r="F33" s="136" t="e">
        <f t="shared" ref="F33" si="32">(F31/(H32+(60*F32)))*3.6</f>
        <v>#DIV/0!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/>
      <c r="D34" s="130"/>
      <c r="E34" s="131"/>
      <c r="F34" s="129"/>
      <c r="G34" s="130"/>
      <c r="H34" s="131"/>
      <c r="I34" s="129"/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10.5</v>
      </c>
      <c r="M36" s="54"/>
      <c r="N36" s="55"/>
    </row>
    <row r="37" spans="1:17" ht="19.5" thickBot="1">
      <c r="B37" s="15" t="s">
        <v>1</v>
      </c>
      <c r="C37" s="38">
        <v>1220</v>
      </c>
      <c r="D37" s="39"/>
      <c r="E37" s="40"/>
      <c r="I37" s="127" t="s">
        <v>73</v>
      </c>
      <c r="J37" s="128"/>
      <c r="K37" s="128"/>
      <c r="L37" s="42">
        <f>ABS(C38-L36)</f>
        <v>1.6999999999999993</v>
      </c>
      <c r="M37" s="42"/>
      <c r="N37" s="43"/>
    </row>
    <row r="38" spans="1:17" ht="18.75">
      <c r="B38" s="13" t="s">
        <v>4</v>
      </c>
      <c r="C38" s="52">
        <f>(C37/(E36+(C36*60)))*3.6</f>
        <v>12.2</v>
      </c>
      <c r="D38" s="44"/>
      <c r="E38" s="45"/>
    </row>
    <row r="39" spans="1:17" ht="19.5" thickBot="1">
      <c r="B39" s="14" t="s">
        <v>3</v>
      </c>
      <c r="C39" s="53">
        <f>C38/$H$1</f>
        <v>0.93846153846153846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11</v>
      </c>
      <c r="M43" s="54"/>
      <c r="N43" s="55"/>
    </row>
    <row r="44" spans="1:17" ht="19.5" thickBot="1">
      <c r="B44" s="15" t="s">
        <v>1</v>
      </c>
      <c r="C44" s="38">
        <v>1120</v>
      </c>
      <c r="D44" s="39"/>
      <c r="E44" s="40"/>
      <c r="I44" s="127" t="s">
        <v>73</v>
      </c>
      <c r="J44" s="128"/>
      <c r="K44" s="128"/>
      <c r="L44" s="42">
        <f>ABS(C45-L43)</f>
        <v>0.20000000000000107</v>
      </c>
      <c r="M44" s="42"/>
      <c r="N44" s="43"/>
    </row>
    <row r="45" spans="1:17" ht="18.75">
      <c r="B45" s="13" t="s">
        <v>4</v>
      </c>
      <c r="C45" s="52">
        <f>(C44/(E43+(C43*60)))*3.6</f>
        <v>11.200000000000001</v>
      </c>
      <c r="D45" s="44"/>
      <c r="E45" s="45"/>
    </row>
    <row r="46" spans="1:17" ht="19.5" thickBot="1">
      <c r="B46" s="14" t="s">
        <v>3</v>
      </c>
      <c r="C46" s="53">
        <f>C45/$H$1</f>
        <v>0.86153846153846159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14</v>
      </c>
      <c r="M48" s="54"/>
      <c r="N48" s="55"/>
    </row>
    <row r="49" spans="1:14" ht="19.5" thickBot="1">
      <c r="B49" s="15" t="s">
        <v>1</v>
      </c>
      <c r="C49" s="38">
        <v>425</v>
      </c>
      <c r="D49" s="39"/>
      <c r="E49" s="40"/>
      <c r="I49" s="127" t="s">
        <v>73</v>
      </c>
      <c r="J49" s="128"/>
      <c r="K49" s="128"/>
      <c r="L49" s="42">
        <f>ABS(C50-L48)</f>
        <v>1.25</v>
      </c>
      <c r="M49" s="42"/>
      <c r="N49" s="43"/>
    </row>
    <row r="50" spans="1:14" ht="18.75">
      <c r="B50" s="13" t="s">
        <v>4</v>
      </c>
      <c r="C50" s="52">
        <f>(C49/(E48+(C48*60)))*3.6</f>
        <v>12.75</v>
      </c>
      <c r="D50" s="44"/>
      <c r="E50" s="45"/>
    </row>
    <row r="51" spans="1:14" ht="19.5" thickBot="1">
      <c r="B51" s="14" t="s">
        <v>3</v>
      </c>
      <c r="C51" s="53">
        <f>C50/$H$1</f>
        <v>0.98076923076923073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0.92115384615384621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0.72500000000000053</v>
      </c>
      <c r="M53" s="108"/>
      <c r="N53" s="109"/>
    </row>
    <row r="54" spans="1:14" ht="16.5" thickBot="1">
      <c r="B54" s="21" t="s">
        <v>92</v>
      </c>
      <c r="C54" s="110">
        <v>5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14</v>
      </c>
      <c r="M58" s="54"/>
      <c r="N58" s="55"/>
    </row>
    <row r="59" spans="1:14" ht="19.5" thickBot="1">
      <c r="B59" s="15" t="s">
        <v>1</v>
      </c>
      <c r="C59" s="38">
        <v>520</v>
      </c>
      <c r="D59" s="39"/>
      <c r="E59" s="40"/>
      <c r="I59" s="127" t="s">
        <v>73</v>
      </c>
      <c r="J59" s="128"/>
      <c r="K59" s="128"/>
      <c r="L59" s="42">
        <f>ABS(C60-L58)</f>
        <v>1.5999999999999996</v>
      </c>
      <c r="M59" s="42"/>
      <c r="N59" s="43"/>
    </row>
    <row r="60" spans="1:14" ht="18.75">
      <c r="B60" s="13" t="s">
        <v>4</v>
      </c>
      <c r="C60" s="52">
        <f>(C59/(E58+(C58*60)))*3.6</f>
        <v>15.6</v>
      </c>
      <c r="D60" s="44"/>
      <c r="E60" s="45"/>
    </row>
    <row r="61" spans="1:14" ht="19.5" thickBot="1">
      <c r="B61" s="14" t="s">
        <v>3</v>
      </c>
      <c r="C61" s="53">
        <f>C60/$H$1</f>
        <v>1.2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0.84615384615384615</v>
      </c>
      <c r="V70" s="91">
        <v>11</v>
      </c>
      <c r="W70" s="155">
        <v>3</v>
      </c>
      <c r="X70" s="156" t="s">
        <v>5</v>
      </c>
      <c r="Y70" s="157" t="s">
        <v>200</v>
      </c>
      <c r="Z70" s="90">
        <f>(S70/((W70*60)+Y70))*3.6</f>
        <v>13.263157894736842</v>
      </c>
      <c r="AA70" s="93">
        <f>(Z70/$H$1)*100</f>
        <v>102.02429149797571</v>
      </c>
      <c r="AB70" s="94"/>
      <c r="AC70" s="97">
        <f>ABS(Z70-V70)</f>
        <v>2.2631578947368425</v>
      </c>
      <c r="AD70" s="98"/>
    </row>
    <row r="71" spans="1:30">
      <c r="R71" s="61"/>
      <c r="S71" s="89"/>
      <c r="T71" s="31" t="s">
        <v>195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196</v>
      </c>
      <c r="U72" s="69">
        <f t="shared" ref="U72" si="36">(V72/$H$1)</f>
        <v>0.76923076923076927</v>
      </c>
      <c r="V72" s="71">
        <v>10</v>
      </c>
      <c r="W72" s="83">
        <v>3</v>
      </c>
      <c r="X72" s="85" t="s">
        <v>5</v>
      </c>
      <c r="Y72" s="87" t="s">
        <v>80</v>
      </c>
      <c r="Z72" s="90">
        <f>(S72/((W72*60)+Y72))*3.6</f>
        <v>14.464285714285715</v>
      </c>
      <c r="AA72" s="77">
        <f t="shared" ref="AA72" si="37">(Z72/$H$1)*100</f>
        <v>111.26373626373626</v>
      </c>
      <c r="AB72" s="78"/>
      <c r="AC72" s="59">
        <f>ABS(Z72-V72)</f>
        <v>4.4642857142857153</v>
      </c>
      <c r="AD72" s="60"/>
    </row>
    <row r="73" spans="1:30" ht="15" customHeight="1">
      <c r="R73" s="61"/>
      <c r="S73" s="89"/>
      <c r="T73" s="31" t="s">
        <v>197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198</v>
      </c>
      <c r="U74" s="69">
        <f t="shared" ref="U74" si="38">(V74/$H$1)</f>
        <v>0.92307692307692313</v>
      </c>
      <c r="V74" s="71">
        <v>12</v>
      </c>
      <c r="W74" s="63">
        <v>1</v>
      </c>
      <c r="X74" s="65" t="s">
        <v>5</v>
      </c>
      <c r="Y74" s="67" t="s">
        <v>134</v>
      </c>
      <c r="Z74" s="75">
        <f>(S74/((W74*60)+Y74))*3.6</f>
        <v>12.100840336134453</v>
      </c>
      <c r="AA74" s="77">
        <f t="shared" ref="AA74" si="39">(Z74/$H$1)*100</f>
        <v>93.083387201034256</v>
      </c>
      <c r="AB74" s="78"/>
      <c r="AC74" s="59">
        <f>ABS(Z74-V74)</f>
        <v>0.10084033613445342</v>
      </c>
      <c r="AD74" s="60"/>
    </row>
    <row r="75" spans="1:30" ht="15.75" customHeight="1" thickBot="1">
      <c r="R75" s="62"/>
      <c r="S75" s="74"/>
      <c r="T75" s="32" t="s">
        <v>199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102.12380498758209</v>
      </c>
      <c r="AB76" s="100"/>
      <c r="AC76" s="101">
        <f>AVERAGE(AC70:AC75)</f>
        <v>2.2760946483856705</v>
      </c>
      <c r="AD76" s="102"/>
    </row>
    <row r="77" spans="1:30">
      <c r="Z77" s="34" t="s">
        <v>105</v>
      </c>
      <c r="AA77" s="139">
        <v>8</v>
      </c>
      <c r="AB77" s="139"/>
      <c r="AC77" s="139">
        <v>0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59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209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12.272727272727273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12.203389830508474</v>
      </c>
      <c r="M83" s="171"/>
      <c r="N83" s="172"/>
    </row>
    <row r="84" spans="1:14" ht="19.5" thickBot="1">
      <c r="B84" s="14" t="s">
        <v>3</v>
      </c>
      <c r="C84" s="53">
        <f>C83/$H$1</f>
        <v>0.94405594405594406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0.93872229465449797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74</v>
      </c>
      <c r="I86" s="49" t="s">
        <v>2</v>
      </c>
      <c r="J86" s="50" t="s">
        <v>2</v>
      </c>
      <c r="K86" s="51" t="s">
        <v>2</v>
      </c>
      <c r="L86" s="18">
        <v>2</v>
      </c>
      <c r="M86" s="18" t="s">
        <v>5</v>
      </c>
      <c r="N86" s="19" t="s">
        <v>178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11.571428571428573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12.134831460674157</v>
      </c>
      <c r="M88" s="171"/>
      <c r="N88" s="172"/>
    </row>
    <row r="89" spans="1:14" ht="19.5" thickBot="1">
      <c r="B89" s="14" t="s">
        <v>3</v>
      </c>
      <c r="C89" s="53">
        <f>C88/$H$1</f>
        <v>0.89010989010989028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0.93344857389801206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208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11.739130434782608</v>
      </c>
      <c r="D93" s="171"/>
      <c r="E93" s="172"/>
    </row>
    <row r="94" spans="1:14" ht="19.5" thickBot="1">
      <c r="B94" s="14" t="s">
        <v>3</v>
      </c>
      <c r="C94" s="53">
        <f>C93/$H$1</f>
        <v>0.90301003344481601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69</v>
      </c>
      <c r="B1" t="s">
        <v>70</v>
      </c>
      <c r="F1" t="s">
        <v>0</v>
      </c>
      <c r="G1" t="s">
        <v>5</v>
      </c>
      <c r="H1">
        <v>11.5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16</v>
      </c>
      <c r="F5" s="7">
        <v>0</v>
      </c>
      <c r="G5" s="8" t="s">
        <v>5</v>
      </c>
      <c r="H5" s="9" t="s">
        <v>20</v>
      </c>
      <c r="I5" s="7">
        <v>0</v>
      </c>
      <c r="J5" s="8" t="s">
        <v>5</v>
      </c>
      <c r="K5" s="9" t="s">
        <v>19</v>
      </c>
      <c r="L5" s="7">
        <v>0</v>
      </c>
      <c r="M5" s="8" t="s">
        <v>5</v>
      </c>
      <c r="N5" s="9" t="s">
        <v>6</v>
      </c>
      <c r="O5" s="7">
        <v>0</v>
      </c>
      <c r="P5" s="8" t="s">
        <v>5</v>
      </c>
      <c r="Q5" s="9" t="s">
        <v>8</v>
      </c>
    </row>
    <row r="6" spans="1:18">
      <c r="A6" s="134"/>
      <c r="B6" s="6" t="s">
        <v>4</v>
      </c>
      <c r="C6" s="136">
        <f>(C4/(E5+(60*C5)))*3.6</f>
        <v>11.612903225806452</v>
      </c>
      <c r="D6" s="137"/>
      <c r="E6" s="138"/>
      <c r="F6" s="136">
        <f t="shared" ref="F6" si="0">(F4/(H5+(60*F5)))*3.6</f>
        <v>10</v>
      </c>
      <c r="G6" s="137"/>
      <c r="H6" s="138"/>
      <c r="I6" s="136">
        <f t="shared" ref="I6" si="1">(I4/(K5+(60*I5)))*3.6</f>
        <v>9.4736842105263168</v>
      </c>
      <c r="J6" s="137"/>
      <c r="K6" s="138"/>
      <c r="L6" s="136">
        <f t="shared" ref="L6" si="2">(L4/(N5+(60*L5)))*3.6</f>
        <v>10.90909090909091</v>
      </c>
      <c r="M6" s="137"/>
      <c r="N6" s="138"/>
      <c r="O6" s="136">
        <f t="shared" ref="O6" si="3">(O4/(Q5+(60*O5)))*3.6</f>
        <v>9.7297297297297298</v>
      </c>
      <c r="P6" s="137"/>
      <c r="Q6" s="138"/>
    </row>
    <row r="7" spans="1:18" ht="15.75" thickBot="1">
      <c r="A7" s="135"/>
      <c r="B7" s="5" t="s">
        <v>3</v>
      </c>
      <c r="C7" s="129">
        <f>C6/$H$1</f>
        <v>1.0098176718092566</v>
      </c>
      <c r="D7" s="130"/>
      <c r="E7" s="131"/>
      <c r="F7" s="129">
        <f t="shared" ref="F7" si="4">F6/$H$1</f>
        <v>0.86956521739130432</v>
      </c>
      <c r="G7" s="130"/>
      <c r="H7" s="131"/>
      <c r="I7" s="129">
        <f t="shared" ref="I7" si="5">I6/$H$1</f>
        <v>0.82379862700228845</v>
      </c>
      <c r="J7" s="130"/>
      <c r="K7" s="131"/>
      <c r="L7" s="129">
        <f t="shared" ref="L7" si="6">L6/$H$1</f>
        <v>0.94861660079051391</v>
      </c>
      <c r="M7" s="130"/>
      <c r="N7" s="131"/>
      <c r="O7" s="129">
        <f t="shared" ref="O7" si="7">O6/$H$1</f>
        <v>0.84606345475910694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810</v>
      </c>
      <c r="D20" s="39"/>
      <c r="E20" s="40"/>
    </row>
    <row r="21" spans="1:17" ht="18.75">
      <c r="B21" s="13" t="s">
        <v>4</v>
      </c>
      <c r="C21" s="52">
        <f>(C20/(E19+(C19*60)))*3.6</f>
        <v>8.1</v>
      </c>
      <c r="D21" s="44"/>
      <c r="E21" s="45"/>
    </row>
    <row r="22" spans="1:17" ht="19.5" thickBot="1">
      <c r="B22" s="14" t="s">
        <v>3</v>
      </c>
      <c r="C22" s="53">
        <f>C21/H1</f>
        <v>0.70434782608695645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6</v>
      </c>
      <c r="F27" s="7">
        <v>0</v>
      </c>
      <c r="G27" s="8" t="s">
        <v>5</v>
      </c>
      <c r="H27" s="9" t="s">
        <v>19</v>
      </c>
      <c r="I27" s="7">
        <v>0</v>
      </c>
      <c r="J27" s="8" t="s">
        <v>5</v>
      </c>
      <c r="K27" s="9" t="s">
        <v>14</v>
      </c>
      <c r="L27" s="7">
        <v>0</v>
      </c>
      <c r="M27" s="8" t="s">
        <v>5</v>
      </c>
      <c r="N27" s="9" t="s">
        <v>19</v>
      </c>
      <c r="O27" s="7">
        <v>0</v>
      </c>
      <c r="P27" s="8" t="s">
        <v>5</v>
      </c>
      <c r="Q27" s="9" t="s">
        <v>11</v>
      </c>
    </row>
    <row r="28" spans="1:17">
      <c r="A28" s="134"/>
      <c r="B28" s="6" t="s">
        <v>4</v>
      </c>
      <c r="C28" s="136">
        <f>(C26/(E27+(60*C27)))*3.6</f>
        <v>10.90909090909091</v>
      </c>
      <c r="D28" s="137"/>
      <c r="E28" s="138"/>
      <c r="F28" s="136">
        <f t="shared" ref="F28" si="24">(F26/(H27+(60*F27)))*3.6</f>
        <v>9.4736842105263168</v>
      </c>
      <c r="G28" s="137"/>
      <c r="H28" s="138"/>
      <c r="I28" s="136">
        <f t="shared" ref="I28" si="25">(I26/(K27+(60*I27)))*3.6</f>
        <v>10.588235294117649</v>
      </c>
      <c r="J28" s="137"/>
      <c r="K28" s="138"/>
      <c r="L28" s="136">
        <f t="shared" ref="L28" si="26">(L26/(N27+(60*L27)))*3.6</f>
        <v>9.4736842105263168</v>
      </c>
      <c r="M28" s="137"/>
      <c r="N28" s="138"/>
      <c r="O28" s="136">
        <f t="shared" ref="O28" si="27">(O26/(Q27+(60*O27)))*3.6</f>
        <v>10.285714285714286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0.94861660079051391</v>
      </c>
      <c r="D29" s="130"/>
      <c r="E29" s="131"/>
      <c r="F29" s="129">
        <f t="shared" ref="F29" si="28">F28/$H$1</f>
        <v>0.82379862700228845</v>
      </c>
      <c r="G29" s="130"/>
      <c r="H29" s="131"/>
      <c r="I29" s="129">
        <f t="shared" ref="I29" si="29">I28/$H$1</f>
        <v>0.92071611253196939</v>
      </c>
      <c r="J29" s="130"/>
      <c r="K29" s="131"/>
      <c r="L29" s="129">
        <f t="shared" ref="L29" si="30">L28/$H$1</f>
        <v>0.82379862700228845</v>
      </c>
      <c r="M29" s="130"/>
      <c r="N29" s="131"/>
      <c r="O29" s="129">
        <f t="shared" ref="O29" si="31">O28/$H$1</f>
        <v>0.89440993788819878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6</v>
      </c>
      <c r="F32" s="7">
        <v>0</v>
      </c>
      <c r="G32" s="8" t="s">
        <v>5</v>
      </c>
      <c r="H32" s="9" t="s">
        <v>20</v>
      </c>
      <c r="I32" s="7">
        <v>0</v>
      </c>
      <c r="J32" s="8" t="s">
        <v>5</v>
      </c>
      <c r="K32" s="9" t="s">
        <v>8</v>
      </c>
      <c r="L32" s="7">
        <v>0</v>
      </c>
      <c r="M32" s="8" t="s">
        <v>5</v>
      </c>
      <c r="N32" s="9" t="s">
        <v>8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10.90909090909091</v>
      </c>
      <c r="D33" s="137"/>
      <c r="E33" s="138"/>
      <c r="F33" s="136">
        <f t="shared" ref="F33" si="32">(F31/(H32+(60*F32)))*3.6</f>
        <v>10</v>
      </c>
      <c r="G33" s="137"/>
      <c r="H33" s="138"/>
      <c r="I33" s="136">
        <f t="shared" ref="I33" si="33">(I31/(K32+(60*I32)))*3.6</f>
        <v>9.7297297297297298</v>
      </c>
      <c r="J33" s="137"/>
      <c r="K33" s="138"/>
      <c r="L33" s="136">
        <f t="shared" ref="L33" si="34">(L31/(N32+(60*L32)))*3.6</f>
        <v>9.7297297297297298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0.94861660079051391</v>
      </c>
      <c r="D34" s="130"/>
      <c r="E34" s="131"/>
      <c r="F34" s="129">
        <f t="shared" ref="F34" si="36">F33/$H$1</f>
        <v>0.86956521739130432</v>
      </c>
      <c r="G34" s="130"/>
      <c r="H34" s="131"/>
      <c r="I34" s="129">
        <f t="shared" ref="I34" si="37">I33/$H$1</f>
        <v>0.84606345475910694</v>
      </c>
      <c r="J34" s="130"/>
      <c r="K34" s="131"/>
      <c r="L34" s="129">
        <f t="shared" ref="L34" si="38">L33/$H$1</f>
        <v>0.84606345475910694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10.4</v>
      </c>
      <c r="M36" s="54"/>
      <c r="N36" s="55"/>
    </row>
    <row r="37" spans="1:17" ht="19.5" thickBot="1">
      <c r="B37" s="15" t="s">
        <v>1</v>
      </c>
      <c r="C37" s="38">
        <v>830</v>
      </c>
      <c r="D37" s="39"/>
      <c r="E37" s="40"/>
      <c r="I37" s="127" t="s">
        <v>73</v>
      </c>
      <c r="J37" s="128"/>
      <c r="K37" s="128"/>
      <c r="L37" s="42">
        <f>ABS(C38-L36)</f>
        <v>2.1000000000000014</v>
      </c>
      <c r="M37" s="42"/>
      <c r="N37" s="43"/>
    </row>
    <row r="38" spans="1:17" ht="18.75">
      <c r="B38" s="13" t="s">
        <v>4</v>
      </c>
      <c r="C38" s="52">
        <f>(C37/(E36+(C36*60)))*3.6</f>
        <v>8.2999999999999989</v>
      </c>
      <c r="D38" s="44"/>
      <c r="E38" s="45"/>
    </row>
    <row r="39" spans="1:17" ht="19.5" thickBot="1">
      <c r="B39" s="14" t="s">
        <v>3</v>
      </c>
      <c r="C39" s="53">
        <f>C38/$H$1</f>
        <v>0.72173913043478255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9.8000000000000007</v>
      </c>
      <c r="M43" s="54"/>
      <c r="N43" s="55"/>
    </row>
    <row r="44" spans="1:17" ht="19.5" thickBot="1">
      <c r="B44" s="15" t="s">
        <v>1</v>
      </c>
      <c r="C44" s="38">
        <v>840</v>
      </c>
      <c r="D44" s="39"/>
      <c r="E44" s="40"/>
      <c r="I44" s="127" t="s">
        <v>73</v>
      </c>
      <c r="J44" s="128"/>
      <c r="K44" s="128"/>
      <c r="L44" s="42">
        <f>ABS(C45-L43)</f>
        <v>1.4000000000000004</v>
      </c>
      <c r="M44" s="42"/>
      <c r="N44" s="43"/>
    </row>
    <row r="45" spans="1:17" ht="18.75">
      <c r="B45" s="13" t="s">
        <v>4</v>
      </c>
      <c r="C45" s="52">
        <f>(C44/(E43+(C43*60)))*3.6</f>
        <v>8.4</v>
      </c>
      <c r="D45" s="44"/>
      <c r="E45" s="45"/>
    </row>
    <row r="46" spans="1:17" ht="19.5" thickBot="1">
      <c r="B46" s="14" t="s">
        <v>3</v>
      </c>
      <c r="C46" s="53">
        <f>C45/$H$1</f>
        <v>0.73043478260869565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10.199999999999999</v>
      </c>
      <c r="M48" s="54"/>
      <c r="N48" s="55"/>
    </row>
    <row r="49" spans="1:14" ht="19.5" thickBot="1">
      <c r="B49" s="15" t="s">
        <v>1</v>
      </c>
      <c r="C49" s="38">
        <v>330</v>
      </c>
      <c r="D49" s="39"/>
      <c r="E49" s="40"/>
      <c r="I49" s="127" t="s">
        <v>73</v>
      </c>
      <c r="J49" s="128"/>
      <c r="K49" s="128"/>
      <c r="L49" s="42">
        <f>ABS(C50-L48)</f>
        <v>0.29999999999999893</v>
      </c>
      <c r="M49" s="42"/>
      <c r="N49" s="43"/>
    </row>
    <row r="50" spans="1:14" ht="18.75">
      <c r="B50" s="13" t="s">
        <v>4</v>
      </c>
      <c r="C50" s="52">
        <f>(C49/(E48+(C48*60)))*3.6</f>
        <v>9.9</v>
      </c>
      <c r="D50" s="44"/>
      <c r="E50" s="45"/>
    </row>
    <row r="51" spans="1:14" ht="19.5" thickBot="1">
      <c r="B51" s="14" t="s">
        <v>3</v>
      </c>
      <c r="C51" s="53">
        <f>C50/$H$1</f>
        <v>0.86086956521739133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0.79565217391304355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0.84999999999999964</v>
      </c>
      <c r="M53" s="108"/>
      <c r="N53" s="109"/>
    </row>
    <row r="54" spans="1:14" ht="16.5" thickBot="1">
      <c r="B54" s="21" t="s">
        <v>92</v>
      </c>
      <c r="C54" s="110">
        <v>0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12</v>
      </c>
      <c r="M58" s="54"/>
      <c r="N58" s="55"/>
    </row>
    <row r="59" spans="1:14" ht="19.5" thickBot="1">
      <c r="B59" s="15" t="s">
        <v>1</v>
      </c>
      <c r="C59" s="38">
        <v>370</v>
      </c>
      <c r="D59" s="39"/>
      <c r="E59" s="40"/>
      <c r="I59" s="127" t="s">
        <v>73</v>
      </c>
      <c r="J59" s="128"/>
      <c r="K59" s="128"/>
      <c r="L59" s="42">
        <f>ABS(C60-L58)</f>
        <v>0.89999999999999858</v>
      </c>
      <c r="M59" s="42"/>
      <c r="N59" s="43"/>
    </row>
    <row r="60" spans="1:14" ht="18.75">
      <c r="B60" s="13" t="s">
        <v>4</v>
      </c>
      <c r="C60" s="52">
        <f>(C59/(E58+(C58*60)))*3.6</f>
        <v>11.100000000000001</v>
      </c>
      <c r="D60" s="44"/>
      <c r="E60" s="45"/>
    </row>
    <row r="61" spans="1:14" ht="19.5" thickBot="1">
      <c r="B61" s="14" t="s">
        <v>3</v>
      </c>
      <c r="C61" s="53">
        <f>C60/$H$1</f>
        <v>0.96521739130434792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0.78260869565217395</v>
      </c>
      <c r="V70" s="91">
        <v>9</v>
      </c>
      <c r="W70" s="155">
        <v>4</v>
      </c>
      <c r="X70" s="156" t="s">
        <v>5</v>
      </c>
      <c r="Y70" s="157" t="s">
        <v>39</v>
      </c>
      <c r="Z70" s="90">
        <f>(S70/((W70*60)+Y70))*3.6</f>
        <v>9.545454545454545</v>
      </c>
      <c r="AA70" s="93">
        <f>(Z70/$H$1)*100</f>
        <v>83.003952569169954</v>
      </c>
      <c r="AB70" s="94"/>
      <c r="AC70" s="97">
        <f>ABS(Z70-V70)</f>
        <v>0.54545454545454497</v>
      </c>
      <c r="AD70" s="98"/>
    </row>
    <row r="71" spans="1:30">
      <c r="R71" s="61"/>
      <c r="S71" s="89"/>
      <c r="T71" s="31" t="s">
        <v>201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202</v>
      </c>
      <c r="U72" s="69">
        <f t="shared" ref="U72" si="39">(V72/$H$1)</f>
        <v>0.86956521739130432</v>
      </c>
      <c r="V72" s="71">
        <v>10</v>
      </c>
      <c r="W72" s="83">
        <v>6</v>
      </c>
      <c r="X72" s="85" t="s">
        <v>5</v>
      </c>
      <c r="Y72" s="87" t="s">
        <v>16</v>
      </c>
      <c r="Z72" s="90">
        <f>(S72/((W72*60)+Y72))*3.6</f>
        <v>8.2864450127877252</v>
      </c>
      <c r="AA72" s="77">
        <f t="shared" ref="AA72" si="40">(Z72/$H$1)*100</f>
        <v>72.056043589458483</v>
      </c>
      <c r="AB72" s="78"/>
      <c r="AC72" s="59">
        <f>ABS(Z72-V72)</f>
        <v>1.7135549872122748</v>
      </c>
      <c r="AD72" s="60"/>
    </row>
    <row r="73" spans="1:30" ht="15" customHeight="1">
      <c r="R73" s="61"/>
      <c r="S73" s="89"/>
      <c r="T73" s="31" t="s">
        <v>180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181</v>
      </c>
      <c r="U74" s="69">
        <f t="shared" ref="U74" si="41">(V74/$H$1)</f>
        <v>0.52173913043478259</v>
      </c>
      <c r="V74" s="71">
        <v>6</v>
      </c>
      <c r="W74" s="63">
        <v>2</v>
      </c>
      <c r="X74" s="65" t="s">
        <v>5</v>
      </c>
      <c r="Y74" s="67" t="s">
        <v>17</v>
      </c>
      <c r="Z74" s="75">
        <f>(S74/((W74*60)+Y74))*3.6</f>
        <v>9.931034482758621</v>
      </c>
      <c r="AA74" s="77">
        <f t="shared" ref="AA74" si="42">(Z74/$H$1)*100</f>
        <v>86.356821589205396</v>
      </c>
      <c r="AB74" s="78"/>
      <c r="AC74" s="59">
        <f>ABS(Z74-V74)</f>
        <v>3.931034482758621</v>
      </c>
      <c r="AD74" s="60"/>
    </row>
    <row r="75" spans="1:30" ht="15.75" customHeight="1" thickBot="1">
      <c r="R75" s="62"/>
      <c r="S75" s="74"/>
      <c r="T75" s="32" t="s">
        <v>203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80.472272582611282</v>
      </c>
      <c r="AB76" s="100"/>
      <c r="AC76" s="101">
        <f>AVERAGE(AC70:AC75)</f>
        <v>2.0633480051418136</v>
      </c>
      <c r="AD76" s="102"/>
    </row>
    <row r="77" spans="1:30">
      <c r="Z77" s="34" t="s">
        <v>105</v>
      </c>
      <c r="AA77" s="139">
        <v>1.5</v>
      </c>
      <c r="AB77" s="139"/>
      <c r="AC77" s="139">
        <v>0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4</v>
      </c>
      <c r="D81" s="18" t="s">
        <v>5</v>
      </c>
      <c r="E81" s="19" t="s">
        <v>77</v>
      </c>
      <c r="I81" s="35" t="s">
        <v>2</v>
      </c>
      <c r="J81" s="36" t="s">
        <v>2</v>
      </c>
      <c r="K81" s="37" t="s">
        <v>2</v>
      </c>
      <c r="L81" s="18">
        <v>3</v>
      </c>
      <c r="M81" s="18" t="s">
        <v>5</v>
      </c>
      <c r="N81" s="19" t="s">
        <v>15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10.465116279069766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10.285714285714286</v>
      </c>
      <c r="M83" s="171"/>
      <c r="N83" s="172"/>
    </row>
    <row r="84" spans="1:14" ht="19.5" thickBot="1">
      <c r="B84" s="14" t="s">
        <v>3</v>
      </c>
      <c r="C84" s="53">
        <f>C83/$H$1</f>
        <v>0.91001011122345798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0.89440993788819878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14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59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10.519480519480521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9.8181818181818183</v>
      </c>
      <c r="M88" s="171"/>
      <c r="N88" s="172"/>
    </row>
    <row r="89" spans="1:14" ht="19.5" thickBot="1">
      <c r="B89" s="14" t="s">
        <v>3</v>
      </c>
      <c r="C89" s="53">
        <f>C88/$H$1</f>
        <v>0.91473743647656702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0.85375494071146252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5</v>
      </c>
      <c r="D91" s="18" t="s">
        <v>5</v>
      </c>
      <c r="E91" s="19" t="s">
        <v>200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8.7096774193548399</v>
      </c>
      <c r="D93" s="171"/>
      <c r="E93" s="172"/>
    </row>
    <row r="94" spans="1:14" ht="19.5" thickBot="1">
      <c r="B94" s="14" t="s">
        <v>3</v>
      </c>
      <c r="C94" s="53">
        <f>C93/$H$1</f>
        <v>0.75736325385694259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71</v>
      </c>
      <c r="B1" t="s">
        <v>13</v>
      </c>
      <c r="F1" t="s">
        <v>0</v>
      </c>
      <c r="G1" t="s">
        <v>5</v>
      </c>
      <c r="H1">
        <v>12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10</v>
      </c>
      <c r="F5" s="7">
        <v>0</v>
      </c>
      <c r="G5" s="8" t="s">
        <v>5</v>
      </c>
      <c r="H5" s="9" t="s">
        <v>23</v>
      </c>
      <c r="I5" s="7">
        <v>0</v>
      </c>
      <c r="J5" s="8" t="s">
        <v>5</v>
      </c>
      <c r="K5" s="9" t="s">
        <v>20</v>
      </c>
      <c r="L5" s="7">
        <v>0</v>
      </c>
      <c r="M5" s="8" t="s">
        <v>5</v>
      </c>
      <c r="N5" s="9" t="s">
        <v>23</v>
      </c>
      <c r="O5" s="7">
        <v>0</v>
      </c>
      <c r="P5" s="8" t="s">
        <v>5</v>
      </c>
      <c r="Q5" s="9" t="s">
        <v>10</v>
      </c>
    </row>
    <row r="6" spans="1:18">
      <c r="A6" s="134"/>
      <c r="B6" s="6" t="s">
        <v>4</v>
      </c>
      <c r="C6" s="136">
        <f>(C4/(E5+(60*C5)))*3.6</f>
        <v>11.25</v>
      </c>
      <c r="D6" s="137"/>
      <c r="E6" s="138"/>
      <c r="F6" s="136">
        <f t="shared" ref="F6" si="0">(F4/(H5+(60*F5)))*3.6</f>
        <v>9.2307692307692317</v>
      </c>
      <c r="G6" s="137"/>
      <c r="H6" s="138"/>
      <c r="I6" s="136">
        <f t="shared" ref="I6" si="1">(I4/(K5+(60*I5)))*3.6</f>
        <v>10</v>
      </c>
      <c r="J6" s="137"/>
      <c r="K6" s="138"/>
      <c r="L6" s="136">
        <f t="shared" ref="L6" si="2">(L4/(N5+(60*L5)))*3.6</f>
        <v>9.2307692307692317</v>
      </c>
      <c r="M6" s="137"/>
      <c r="N6" s="138"/>
      <c r="O6" s="136">
        <f t="shared" ref="O6" si="3">(O4/(Q5+(60*O5)))*3.6</f>
        <v>11.25</v>
      </c>
      <c r="P6" s="137"/>
      <c r="Q6" s="138"/>
    </row>
    <row r="7" spans="1:18" ht="15.75" thickBot="1">
      <c r="A7" s="135"/>
      <c r="B7" s="5" t="s">
        <v>3</v>
      </c>
      <c r="C7" s="129">
        <f>C6/$H$1</f>
        <v>0.9375</v>
      </c>
      <c r="D7" s="130"/>
      <c r="E7" s="131"/>
      <c r="F7" s="129">
        <f t="shared" ref="F7" si="4">F6/$H$1</f>
        <v>0.76923076923076927</v>
      </c>
      <c r="G7" s="130"/>
      <c r="H7" s="131"/>
      <c r="I7" s="129">
        <f t="shared" ref="I7" si="5">I6/$H$1</f>
        <v>0.83333333333333337</v>
      </c>
      <c r="J7" s="130"/>
      <c r="K7" s="131"/>
      <c r="L7" s="129">
        <f t="shared" ref="L7" si="6">L6/$H$1</f>
        <v>0.76923076923076927</v>
      </c>
      <c r="M7" s="130"/>
      <c r="N7" s="131"/>
      <c r="O7" s="129">
        <f t="shared" ref="O7" si="7">O6/$H$1</f>
        <v>0.9375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29</v>
      </c>
      <c r="F10" s="7">
        <v>0</v>
      </c>
      <c r="G10" s="8" t="s">
        <v>5</v>
      </c>
      <c r="H10" s="9" t="s">
        <v>15</v>
      </c>
      <c r="I10" s="7">
        <v>0</v>
      </c>
      <c r="J10" s="8" t="s">
        <v>5</v>
      </c>
      <c r="K10" s="9" t="s">
        <v>29</v>
      </c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>
        <f>(C9/(E10+(60*C10)))*3.6</f>
        <v>12.413793103448276</v>
      </c>
      <c r="D11" s="137"/>
      <c r="E11" s="138"/>
      <c r="F11" s="136">
        <f t="shared" ref="F11" si="8">(F9/(H10+(60*F10)))*3.6</f>
        <v>12</v>
      </c>
      <c r="G11" s="137"/>
      <c r="H11" s="138"/>
      <c r="I11" s="136">
        <f t="shared" ref="I11" si="9">(I9/(K10+(60*I10)))*3.6</f>
        <v>12.413793103448276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1.0344827586206897</v>
      </c>
      <c r="D12" s="130"/>
      <c r="E12" s="131"/>
      <c r="F12" s="129">
        <f t="shared" ref="F12" si="12">F11/$H$1</f>
        <v>1</v>
      </c>
      <c r="G12" s="130"/>
      <c r="H12" s="131"/>
      <c r="I12" s="129">
        <f t="shared" ref="I12" si="13">I11/$H$1</f>
        <v>1.0344827586206897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860</v>
      </c>
      <c r="D20" s="39"/>
      <c r="E20" s="40"/>
    </row>
    <row r="21" spans="1:17" ht="18.75">
      <c r="B21" s="13" t="s">
        <v>4</v>
      </c>
      <c r="C21" s="52">
        <f>(C20/(E19+(C19*60)))*3.6</f>
        <v>8.6</v>
      </c>
      <c r="D21" s="44"/>
      <c r="E21" s="45"/>
    </row>
    <row r="22" spans="1:17" ht="19.5" thickBot="1">
      <c r="B22" s="14" t="s">
        <v>3</v>
      </c>
      <c r="C22" s="53">
        <f>C21/H1</f>
        <v>0.71666666666666667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10</v>
      </c>
      <c r="F27" s="7">
        <v>0</v>
      </c>
      <c r="G27" s="8" t="s">
        <v>5</v>
      </c>
      <c r="H27" s="9" t="s">
        <v>15</v>
      </c>
      <c r="I27" s="7">
        <v>0</v>
      </c>
      <c r="J27" s="8" t="s">
        <v>5</v>
      </c>
      <c r="K27" s="9" t="s">
        <v>20</v>
      </c>
      <c r="L27" s="7">
        <v>0</v>
      </c>
      <c r="M27" s="8" t="s">
        <v>5</v>
      </c>
      <c r="N27" s="9" t="s">
        <v>11</v>
      </c>
      <c r="O27" s="7">
        <v>0</v>
      </c>
      <c r="P27" s="8" t="s">
        <v>5</v>
      </c>
      <c r="Q27" s="9" t="s">
        <v>11</v>
      </c>
    </row>
    <row r="28" spans="1:17">
      <c r="A28" s="134"/>
      <c r="B28" s="6" t="s">
        <v>4</v>
      </c>
      <c r="C28" s="136">
        <f>(C26/(E27+(60*C27)))*3.6</f>
        <v>11.25</v>
      </c>
      <c r="D28" s="137"/>
      <c r="E28" s="138"/>
      <c r="F28" s="136">
        <f t="shared" ref="F28" si="24">(F26/(H27+(60*F27)))*3.6</f>
        <v>12</v>
      </c>
      <c r="G28" s="137"/>
      <c r="H28" s="138"/>
      <c r="I28" s="136">
        <f t="shared" ref="I28" si="25">(I26/(K27+(60*I27)))*3.6</f>
        <v>10</v>
      </c>
      <c r="J28" s="137"/>
      <c r="K28" s="138"/>
      <c r="L28" s="136">
        <f t="shared" ref="L28" si="26">(L26/(N27+(60*L27)))*3.6</f>
        <v>10.285714285714286</v>
      </c>
      <c r="M28" s="137"/>
      <c r="N28" s="138"/>
      <c r="O28" s="136">
        <f t="shared" ref="O28" si="27">(O26/(Q27+(60*O27)))*3.6</f>
        <v>10.285714285714286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0.9375</v>
      </c>
      <c r="D29" s="130"/>
      <c r="E29" s="131"/>
      <c r="F29" s="129">
        <f t="shared" ref="F29" si="28">F28/$H$1</f>
        <v>1</v>
      </c>
      <c r="G29" s="130"/>
      <c r="H29" s="131"/>
      <c r="I29" s="129">
        <f t="shared" ref="I29" si="29">I28/$H$1</f>
        <v>0.83333333333333337</v>
      </c>
      <c r="J29" s="130"/>
      <c r="K29" s="131"/>
      <c r="L29" s="129">
        <f t="shared" ref="L29" si="30">L28/$H$1</f>
        <v>0.85714285714285721</v>
      </c>
      <c r="M29" s="130"/>
      <c r="N29" s="131"/>
      <c r="O29" s="129">
        <f t="shared" ref="O29" si="31">O28/$H$1</f>
        <v>0.85714285714285721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14</v>
      </c>
      <c r="F32" s="7">
        <v>0</v>
      </c>
      <c r="G32" s="8" t="s">
        <v>5</v>
      </c>
      <c r="H32" s="9" t="s">
        <v>20</v>
      </c>
      <c r="I32" s="7">
        <v>0</v>
      </c>
      <c r="J32" s="8" t="s">
        <v>5</v>
      </c>
      <c r="K32" s="9" t="s">
        <v>14</v>
      </c>
      <c r="L32" s="7">
        <v>0</v>
      </c>
      <c r="M32" s="8" t="s">
        <v>5</v>
      </c>
      <c r="N32" s="9" t="s">
        <v>14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10.588235294117649</v>
      </c>
      <c r="D33" s="137"/>
      <c r="E33" s="138"/>
      <c r="F33" s="136">
        <f t="shared" ref="F33" si="32">(F31/(H32+(60*F32)))*3.6</f>
        <v>10</v>
      </c>
      <c r="G33" s="137"/>
      <c r="H33" s="138"/>
      <c r="I33" s="136">
        <f t="shared" ref="I33" si="33">(I31/(K32+(60*I32)))*3.6</f>
        <v>10.588235294117649</v>
      </c>
      <c r="J33" s="137"/>
      <c r="K33" s="138"/>
      <c r="L33" s="136">
        <f t="shared" ref="L33" si="34">(L31/(N32+(60*L32)))*3.6</f>
        <v>10.588235294117649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0.88235294117647067</v>
      </c>
      <c r="D34" s="130"/>
      <c r="E34" s="131"/>
      <c r="F34" s="129">
        <f t="shared" ref="F34" si="36">F33/$H$1</f>
        <v>0.83333333333333337</v>
      </c>
      <c r="G34" s="130"/>
      <c r="H34" s="131"/>
      <c r="I34" s="129">
        <f t="shared" ref="I34" si="37">I33/$H$1</f>
        <v>0.88235294117647067</v>
      </c>
      <c r="J34" s="130"/>
      <c r="K34" s="131"/>
      <c r="L34" s="129">
        <f t="shared" ref="L34" si="38">L33/$H$1</f>
        <v>0.88235294117647067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10.199999999999999</v>
      </c>
      <c r="M36" s="54"/>
      <c r="N36" s="55"/>
    </row>
    <row r="37" spans="1:17" ht="19.5" thickBot="1">
      <c r="B37" s="15" t="s">
        <v>1</v>
      </c>
      <c r="C37" s="38">
        <v>870</v>
      </c>
      <c r="D37" s="39"/>
      <c r="E37" s="40"/>
      <c r="I37" s="127" t="s">
        <v>73</v>
      </c>
      <c r="J37" s="128"/>
      <c r="K37" s="128"/>
      <c r="L37" s="42">
        <f>ABS(C38-L36)</f>
        <v>1.5</v>
      </c>
      <c r="M37" s="42"/>
      <c r="N37" s="43"/>
    </row>
    <row r="38" spans="1:17" ht="18.75">
      <c r="B38" s="13" t="s">
        <v>4</v>
      </c>
      <c r="C38" s="52">
        <f>(C37/(E36+(C36*60)))*3.6</f>
        <v>8.6999999999999993</v>
      </c>
      <c r="D38" s="44"/>
      <c r="E38" s="45"/>
    </row>
    <row r="39" spans="1:17" ht="19.5" thickBot="1">
      <c r="B39" s="14" t="s">
        <v>3</v>
      </c>
      <c r="C39" s="53">
        <f>C38/$H$1</f>
        <v>0.72499999999999998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10.199999999999999</v>
      </c>
      <c r="M43" s="54"/>
      <c r="N43" s="55"/>
    </row>
    <row r="44" spans="1:17" ht="19.5" thickBot="1">
      <c r="B44" s="15" t="s">
        <v>1</v>
      </c>
      <c r="C44" s="38">
        <v>945</v>
      </c>
      <c r="D44" s="39"/>
      <c r="E44" s="40"/>
      <c r="I44" s="127" t="s">
        <v>73</v>
      </c>
      <c r="J44" s="128"/>
      <c r="K44" s="128"/>
      <c r="L44" s="42">
        <f>ABS(C45-L43)</f>
        <v>0.74999999999999822</v>
      </c>
      <c r="M44" s="42"/>
      <c r="N44" s="43"/>
    </row>
    <row r="45" spans="1:17" ht="18.75">
      <c r="B45" s="13" t="s">
        <v>4</v>
      </c>
      <c r="C45" s="52">
        <f>(C44/(E43+(C43*60)))*3.6</f>
        <v>9.4500000000000011</v>
      </c>
      <c r="D45" s="44"/>
      <c r="E45" s="45"/>
    </row>
    <row r="46" spans="1:17" ht="19.5" thickBot="1">
      <c r="B46" s="14" t="s">
        <v>3</v>
      </c>
      <c r="C46" s="53">
        <f>C45/$H$1</f>
        <v>0.78750000000000009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10.8</v>
      </c>
      <c r="M48" s="54"/>
      <c r="N48" s="55"/>
    </row>
    <row r="49" spans="1:14" ht="19.5" thickBot="1">
      <c r="B49" s="15" t="s">
        <v>1</v>
      </c>
      <c r="C49" s="38">
        <v>350</v>
      </c>
      <c r="D49" s="39"/>
      <c r="E49" s="40"/>
      <c r="I49" s="127" t="s">
        <v>73</v>
      </c>
      <c r="J49" s="128"/>
      <c r="K49" s="128"/>
      <c r="L49" s="42">
        <f>ABS(C50-L48)</f>
        <v>0.30000000000000071</v>
      </c>
      <c r="M49" s="42"/>
      <c r="N49" s="43"/>
    </row>
    <row r="50" spans="1:14" ht="18.75">
      <c r="B50" s="13" t="s">
        <v>4</v>
      </c>
      <c r="C50" s="52">
        <f>(C49/(E48+(C48*60)))*3.6</f>
        <v>10.5</v>
      </c>
      <c r="D50" s="44"/>
      <c r="E50" s="45"/>
    </row>
    <row r="51" spans="1:14" ht="19.5" thickBot="1">
      <c r="B51" s="14" t="s">
        <v>3</v>
      </c>
      <c r="C51" s="53">
        <f>C50/$H$1</f>
        <v>0.875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0.83125000000000004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0.52499999999999947</v>
      </c>
      <c r="M53" s="108"/>
      <c r="N53" s="109"/>
    </row>
    <row r="54" spans="1:14" ht="16.5" thickBot="1">
      <c r="B54" s="21" t="s">
        <v>92</v>
      </c>
      <c r="C54" s="110">
        <v>2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6.5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10.8</v>
      </c>
      <c r="M58" s="54"/>
      <c r="N58" s="55"/>
    </row>
    <row r="59" spans="1:14" ht="19.5" thickBot="1">
      <c r="B59" s="15" t="s">
        <v>1</v>
      </c>
      <c r="C59" s="38">
        <v>380</v>
      </c>
      <c r="D59" s="39"/>
      <c r="E59" s="40"/>
      <c r="I59" s="127" t="s">
        <v>73</v>
      </c>
      <c r="J59" s="128"/>
      <c r="K59" s="128"/>
      <c r="L59" s="42">
        <f>ABS(C60-L58)</f>
        <v>0.59999999999999964</v>
      </c>
      <c r="M59" s="42"/>
      <c r="N59" s="43"/>
    </row>
    <row r="60" spans="1:14" ht="18.75">
      <c r="B60" s="13" t="s">
        <v>4</v>
      </c>
      <c r="C60" s="52">
        <f>(C59/(E58+(C58*60)))*3.6</f>
        <v>11.4</v>
      </c>
      <c r="D60" s="44"/>
      <c r="E60" s="45"/>
    </row>
    <row r="61" spans="1:14" ht="19.5" thickBot="1">
      <c r="B61" s="14" t="s">
        <v>3</v>
      </c>
      <c r="C61" s="53">
        <f>C60/$H$1</f>
        <v>0.95000000000000007</v>
      </c>
      <c r="D61" s="47"/>
      <c r="E61" s="48"/>
    </row>
    <row r="65" spans="1:30" ht="15.75" thickBot="1">
      <c r="A65" s="2">
        <v>41618</v>
      </c>
      <c r="R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0.8833333333333333</v>
      </c>
      <c r="V70" s="91">
        <v>10.6</v>
      </c>
      <c r="W70" s="155">
        <v>4</v>
      </c>
      <c r="X70" s="156" t="s">
        <v>5</v>
      </c>
      <c r="Y70" s="157" t="s">
        <v>18</v>
      </c>
      <c r="Z70" s="90">
        <f>(S70/((W70*60)+Y70))*3.6</f>
        <v>9.438202247191013</v>
      </c>
      <c r="AA70" s="93">
        <f>(Z70/$H$1)*100</f>
        <v>78.651685393258447</v>
      </c>
      <c r="AB70" s="94"/>
      <c r="AC70" s="97">
        <f>ABS(Z70-V70)</f>
        <v>1.1617977528089867</v>
      </c>
      <c r="AD70" s="98"/>
    </row>
    <row r="71" spans="1:30">
      <c r="R71" s="61"/>
      <c r="S71" s="89"/>
      <c r="T71" s="31" t="s">
        <v>179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183</v>
      </c>
      <c r="U72" s="69">
        <f t="shared" ref="U72" si="39">(V72/$H$1)</f>
        <v>0.8666666666666667</v>
      </c>
      <c r="V72" s="71">
        <v>10.4</v>
      </c>
      <c r="W72" s="83">
        <v>6</v>
      </c>
      <c r="X72" s="85" t="s">
        <v>5</v>
      </c>
      <c r="Y72" s="87" t="s">
        <v>16</v>
      </c>
      <c r="Z72" s="90">
        <f>(S72/((W72*60)+Y72))*3.6</f>
        <v>8.2864450127877252</v>
      </c>
      <c r="AA72" s="77">
        <f t="shared" ref="AA72" si="40">(Z72/$H$1)*100</f>
        <v>69.053708439897704</v>
      </c>
      <c r="AB72" s="78"/>
      <c r="AC72" s="59">
        <f>ABS(Z72-V72)</f>
        <v>2.1135549872122752</v>
      </c>
      <c r="AD72" s="60"/>
    </row>
    <row r="73" spans="1:30" ht="15" customHeight="1">
      <c r="R73" s="61"/>
      <c r="S73" s="89"/>
      <c r="T73" s="31" t="s">
        <v>180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181</v>
      </c>
      <c r="U74" s="69">
        <f t="shared" ref="U74" si="41">(V74/$H$1)</f>
        <v>0.9</v>
      </c>
      <c r="V74" s="71">
        <v>10.8</v>
      </c>
      <c r="W74" s="63">
        <v>2</v>
      </c>
      <c r="X74" s="65" t="s">
        <v>5</v>
      </c>
      <c r="Y74" s="67" t="s">
        <v>184</v>
      </c>
      <c r="Z74" s="75">
        <f>(S74/((W74*60)+Y74))*3.6</f>
        <v>10.510948905109489</v>
      </c>
      <c r="AA74" s="77">
        <f t="shared" ref="AA74" si="42">(Z74/$H$1)*100</f>
        <v>87.591240875912405</v>
      </c>
      <c r="AB74" s="78"/>
      <c r="AC74" s="59">
        <f>ABS(Z74-V74)</f>
        <v>0.28905109489051206</v>
      </c>
      <c r="AD74" s="60"/>
    </row>
    <row r="75" spans="1:30" ht="15.75" customHeight="1" thickBot="1">
      <c r="R75" s="62"/>
      <c r="S75" s="74"/>
      <c r="T75" s="32" t="s">
        <v>182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78.432211569689528</v>
      </c>
      <c r="AB76" s="100"/>
      <c r="AC76" s="101">
        <f>AVERAGE(AC70:AC75)</f>
        <v>1.188134611637258</v>
      </c>
      <c r="AD76" s="102"/>
    </row>
    <row r="77" spans="1:30">
      <c r="Z77" s="34" t="s">
        <v>105</v>
      </c>
      <c r="AA77" s="139">
        <v>1</v>
      </c>
      <c r="AB77" s="139"/>
      <c r="AC77" s="139">
        <v>1.5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4</v>
      </c>
      <c r="D81" s="18" t="s">
        <v>5</v>
      </c>
      <c r="E81" s="19" t="s">
        <v>77</v>
      </c>
      <c r="I81" s="35" t="s">
        <v>2</v>
      </c>
      <c r="J81" s="36" t="s">
        <v>2</v>
      </c>
      <c r="K81" s="37" t="s">
        <v>2</v>
      </c>
      <c r="L81" s="18">
        <v>3</v>
      </c>
      <c r="M81" s="18" t="s">
        <v>5</v>
      </c>
      <c r="N81" s="19" t="s">
        <v>15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10.465116279069766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10.285714285714286</v>
      </c>
      <c r="M83" s="171"/>
      <c r="N83" s="172"/>
    </row>
    <row r="84" spans="1:14" ht="19.5" thickBot="1">
      <c r="B84" s="14" t="s">
        <v>3</v>
      </c>
      <c r="C84" s="53">
        <f>C83/$H$1</f>
        <v>0.87209302325581384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0.85714285714285721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14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59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10.519480519480521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9.8181818181818183</v>
      </c>
      <c r="M88" s="171"/>
      <c r="N88" s="172"/>
    </row>
    <row r="89" spans="1:14" ht="19.5" thickBot="1">
      <c r="B89" s="14" t="s">
        <v>3</v>
      </c>
      <c r="C89" s="53">
        <f>C88/$H$1</f>
        <v>0.87662337662337675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0.81818181818181823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5</v>
      </c>
      <c r="D91" s="18" t="s">
        <v>5</v>
      </c>
      <c r="E91" s="19" t="s">
        <v>200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8.7096774193548399</v>
      </c>
      <c r="D93" s="171"/>
      <c r="E93" s="172"/>
    </row>
    <row r="94" spans="1:14" ht="19.5" thickBot="1">
      <c r="B94" s="14" t="s">
        <v>3</v>
      </c>
      <c r="C94" s="53">
        <f>C93/$H$1</f>
        <v>0.72580645161290336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25</v>
      </c>
      <c r="B1" t="s">
        <v>26</v>
      </c>
      <c r="F1" t="s">
        <v>0</v>
      </c>
      <c r="G1" t="s">
        <v>5</v>
      </c>
      <c r="H1">
        <v>13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15</v>
      </c>
      <c r="F5" s="7">
        <v>0</v>
      </c>
      <c r="G5" s="8" t="s">
        <v>5</v>
      </c>
      <c r="H5" s="9" t="s">
        <v>6</v>
      </c>
      <c r="I5" s="7">
        <v>0</v>
      </c>
      <c r="J5" s="8" t="s">
        <v>5</v>
      </c>
      <c r="K5" s="9" t="s">
        <v>14</v>
      </c>
      <c r="L5" s="7">
        <v>0</v>
      </c>
      <c r="M5" s="8" t="s">
        <v>5</v>
      </c>
      <c r="N5" s="9" t="s">
        <v>16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12</v>
      </c>
      <c r="D6" s="137"/>
      <c r="E6" s="138"/>
      <c r="F6" s="136">
        <f t="shared" ref="F6" si="0">(F4/(H5+(60*F5)))*3.6</f>
        <v>10.90909090909091</v>
      </c>
      <c r="G6" s="137"/>
      <c r="H6" s="138"/>
      <c r="I6" s="136">
        <f t="shared" ref="I6" si="1">(I4/(K5+(60*I5)))*3.6</f>
        <v>10.588235294117649</v>
      </c>
      <c r="J6" s="137"/>
      <c r="K6" s="138"/>
      <c r="L6" s="136">
        <f t="shared" ref="L6" si="2">(L4/(N5+(60*L5)))*3.6</f>
        <v>11.612903225806452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0.92307692307692313</v>
      </c>
      <c r="D7" s="130"/>
      <c r="E7" s="131"/>
      <c r="F7" s="129">
        <f t="shared" ref="F7" si="4">F6/$H$1</f>
        <v>0.83916083916083928</v>
      </c>
      <c r="G7" s="130"/>
      <c r="H7" s="131"/>
      <c r="I7" s="129">
        <f t="shared" ref="I7" si="5">I6/$H$1</f>
        <v>0.81447963800904988</v>
      </c>
      <c r="J7" s="130"/>
      <c r="K7" s="131"/>
      <c r="L7" s="129">
        <f t="shared" ref="L7" si="6">L6/$H$1</f>
        <v>0.89330024813895781</v>
      </c>
      <c r="M7" s="130"/>
      <c r="N7" s="131"/>
      <c r="O7" s="129">
        <f t="shared" ref="O7" si="7">O6/$H$1</f>
        <v>0.83916083916083928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910</v>
      </c>
      <c r="D20" s="39"/>
      <c r="E20" s="40"/>
    </row>
    <row r="21" spans="1:17" ht="18.75">
      <c r="B21" s="13" t="s">
        <v>4</v>
      </c>
      <c r="C21" s="52">
        <f>(C20/(E19+(C19*60)))*3.6</f>
        <v>9.1</v>
      </c>
      <c r="D21" s="44"/>
      <c r="E21" s="45"/>
    </row>
    <row r="22" spans="1:17" ht="19.5" thickBot="1">
      <c r="B22" s="14" t="s">
        <v>3</v>
      </c>
      <c r="C22" s="53">
        <f>C21/H1</f>
        <v>0.7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10</v>
      </c>
      <c r="F27" s="7">
        <v>0</v>
      </c>
      <c r="G27" s="8" t="s">
        <v>5</v>
      </c>
      <c r="H27" s="9" t="s">
        <v>29</v>
      </c>
      <c r="I27" s="7">
        <v>0</v>
      </c>
      <c r="J27" s="8" t="s">
        <v>5</v>
      </c>
      <c r="K27" s="9" t="s">
        <v>10</v>
      </c>
      <c r="L27" s="7">
        <v>0</v>
      </c>
      <c r="M27" s="8" t="s">
        <v>5</v>
      </c>
      <c r="N27" s="9" t="s">
        <v>16</v>
      </c>
      <c r="O27" s="7">
        <v>0</v>
      </c>
      <c r="P27" s="8" t="s">
        <v>5</v>
      </c>
      <c r="Q27" s="9" t="s">
        <v>16</v>
      </c>
    </row>
    <row r="28" spans="1:17">
      <c r="A28" s="134"/>
      <c r="B28" s="6" t="s">
        <v>4</v>
      </c>
      <c r="C28" s="136">
        <f>(C26/(E27+(60*C27)))*3.6</f>
        <v>11.25</v>
      </c>
      <c r="D28" s="137"/>
      <c r="E28" s="138"/>
      <c r="F28" s="136">
        <f t="shared" ref="F28" si="24">(F26/(H27+(60*F27)))*3.6</f>
        <v>12.413793103448276</v>
      </c>
      <c r="G28" s="137"/>
      <c r="H28" s="138"/>
      <c r="I28" s="136">
        <f t="shared" ref="I28" si="25">(I26/(K27+(60*I27)))*3.6</f>
        <v>11.25</v>
      </c>
      <c r="J28" s="137"/>
      <c r="K28" s="138"/>
      <c r="L28" s="136">
        <f t="shared" ref="L28" si="26">(L26/(N27+(60*L27)))*3.6</f>
        <v>11.612903225806452</v>
      </c>
      <c r="M28" s="137"/>
      <c r="N28" s="138"/>
      <c r="O28" s="136">
        <f t="shared" ref="O28" si="27">(O26/(Q27+(60*O27)))*3.6</f>
        <v>11.612903225806452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0.86538461538461542</v>
      </c>
      <c r="D29" s="130"/>
      <c r="E29" s="131"/>
      <c r="F29" s="129">
        <f t="shared" ref="F29" si="28">F28/$H$1</f>
        <v>0.95490716180371349</v>
      </c>
      <c r="G29" s="130"/>
      <c r="H29" s="131"/>
      <c r="I29" s="129">
        <f t="shared" ref="I29" si="29">I28/$H$1</f>
        <v>0.86538461538461542</v>
      </c>
      <c r="J29" s="130"/>
      <c r="K29" s="131"/>
      <c r="L29" s="129">
        <f t="shared" ref="L29" si="30">L28/$H$1</f>
        <v>0.89330024813895781</v>
      </c>
      <c r="M29" s="130"/>
      <c r="N29" s="131"/>
      <c r="O29" s="129">
        <f t="shared" ref="O29" si="31">O28/$H$1</f>
        <v>0.89330024813895781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6</v>
      </c>
      <c r="F32" s="7">
        <v>0</v>
      </c>
      <c r="G32" s="8" t="s">
        <v>5</v>
      </c>
      <c r="H32" s="9" t="s">
        <v>10</v>
      </c>
      <c r="I32" s="7">
        <v>0</v>
      </c>
      <c r="J32" s="8" t="s">
        <v>5</v>
      </c>
      <c r="K32" s="9" t="s">
        <v>10</v>
      </c>
      <c r="L32" s="7">
        <v>0</v>
      </c>
      <c r="M32" s="8" t="s">
        <v>5</v>
      </c>
      <c r="N32" s="9" t="s">
        <v>6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10.90909090909091</v>
      </c>
      <c r="D33" s="137"/>
      <c r="E33" s="138"/>
      <c r="F33" s="136">
        <f t="shared" ref="F33" si="32">(F31/(H32+(60*F32)))*3.6</f>
        <v>11.25</v>
      </c>
      <c r="G33" s="137"/>
      <c r="H33" s="138"/>
      <c r="I33" s="136">
        <f t="shared" ref="I33" si="33">(I31/(K32+(60*I32)))*3.6</f>
        <v>11.25</v>
      </c>
      <c r="J33" s="137"/>
      <c r="K33" s="138"/>
      <c r="L33" s="136">
        <f t="shared" ref="L33" si="34">(L31/(N32+(60*L32)))*3.6</f>
        <v>10.90909090909091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0.83916083916083928</v>
      </c>
      <c r="D34" s="130"/>
      <c r="E34" s="131"/>
      <c r="F34" s="129">
        <f t="shared" ref="F34" si="36">F33/$H$1</f>
        <v>0.86538461538461542</v>
      </c>
      <c r="G34" s="130"/>
      <c r="H34" s="131"/>
      <c r="I34" s="129">
        <f t="shared" ref="I34" si="37">I33/$H$1</f>
        <v>0.86538461538461542</v>
      </c>
      <c r="J34" s="130"/>
      <c r="K34" s="131"/>
      <c r="L34" s="129">
        <f t="shared" ref="L34" si="38">L33/$H$1</f>
        <v>0.83916083916083928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11.7</v>
      </c>
      <c r="M36" s="54"/>
      <c r="N36" s="55"/>
    </row>
    <row r="37" spans="1:17" ht="19.5" thickBot="1">
      <c r="B37" s="15" t="s">
        <v>1</v>
      </c>
      <c r="C37" s="38">
        <v>970</v>
      </c>
      <c r="D37" s="39"/>
      <c r="E37" s="40"/>
      <c r="I37" s="127" t="s">
        <v>73</v>
      </c>
      <c r="J37" s="128"/>
      <c r="K37" s="128"/>
      <c r="L37" s="42">
        <f>ABS(C38-L36)</f>
        <v>1.9999999999999982</v>
      </c>
      <c r="M37" s="42"/>
      <c r="N37" s="43"/>
    </row>
    <row r="38" spans="1:17" ht="18.75">
      <c r="B38" s="13" t="s">
        <v>4</v>
      </c>
      <c r="C38" s="52">
        <f>(C37/(E36+(C36*60)))*3.6</f>
        <v>9.7000000000000011</v>
      </c>
      <c r="D38" s="44"/>
      <c r="E38" s="45"/>
    </row>
    <row r="39" spans="1:17" ht="19.5" thickBot="1">
      <c r="B39" s="14" t="s">
        <v>3</v>
      </c>
      <c r="C39" s="53">
        <f>C38/$H$1</f>
        <v>0.74615384615384628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10</v>
      </c>
      <c r="M43" s="54"/>
      <c r="N43" s="55"/>
    </row>
    <row r="44" spans="1:17" ht="19.5" thickBot="1">
      <c r="B44" s="15" t="s">
        <v>1</v>
      </c>
      <c r="C44" s="38">
        <v>975</v>
      </c>
      <c r="D44" s="39"/>
      <c r="E44" s="40"/>
      <c r="I44" s="127" t="s">
        <v>73</v>
      </c>
      <c r="J44" s="128"/>
      <c r="K44" s="128"/>
      <c r="L44" s="42">
        <f>ABS(C45-L43)</f>
        <v>0.25</v>
      </c>
      <c r="M44" s="42"/>
      <c r="N44" s="43"/>
    </row>
    <row r="45" spans="1:17" ht="18.75">
      <c r="B45" s="13" t="s">
        <v>4</v>
      </c>
      <c r="C45" s="52">
        <f>(C44/(E43+(C43*60)))*3.6</f>
        <v>9.75</v>
      </c>
      <c r="D45" s="44"/>
      <c r="E45" s="45"/>
    </row>
    <row r="46" spans="1:17" ht="19.5" thickBot="1">
      <c r="B46" s="14" t="s">
        <v>3</v>
      </c>
      <c r="C46" s="53">
        <f>C45/$H$1</f>
        <v>0.75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12</v>
      </c>
      <c r="M48" s="54"/>
      <c r="N48" s="55"/>
    </row>
    <row r="49" spans="1:14" ht="19.5" thickBot="1">
      <c r="B49" s="15" t="s">
        <v>1</v>
      </c>
      <c r="C49" s="38">
        <v>380</v>
      </c>
      <c r="D49" s="39"/>
      <c r="E49" s="40"/>
      <c r="I49" s="127" t="s">
        <v>73</v>
      </c>
      <c r="J49" s="128"/>
      <c r="K49" s="128"/>
      <c r="L49" s="42">
        <f>ABS(C50-L48)</f>
        <v>0.59999999999999964</v>
      </c>
      <c r="M49" s="42"/>
      <c r="N49" s="43"/>
    </row>
    <row r="50" spans="1:14" ht="18.75">
      <c r="B50" s="13" t="s">
        <v>4</v>
      </c>
      <c r="C50" s="52">
        <f>(C49/(E48+(C48*60)))*3.6</f>
        <v>11.4</v>
      </c>
      <c r="D50" s="44"/>
      <c r="E50" s="45"/>
    </row>
    <row r="51" spans="1:14" ht="19.5" thickBot="1">
      <c r="B51" s="14" t="s">
        <v>3</v>
      </c>
      <c r="C51" s="53">
        <f>C50/$H$1</f>
        <v>0.87692307692307692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0.81346153846153846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0.42499999999999982</v>
      </c>
      <c r="M53" s="108"/>
      <c r="N53" s="109"/>
    </row>
    <row r="54" spans="1:14" ht="16.5" thickBot="1">
      <c r="B54" s="21" t="s">
        <v>92</v>
      </c>
      <c r="C54" s="110">
        <v>1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12.4</v>
      </c>
      <c r="M58" s="54"/>
      <c r="N58" s="55"/>
    </row>
    <row r="59" spans="1:14" ht="19.5" thickBot="1">
      <c r="B59" s="15" t="s">
        <v>1</v>
      </c>
      <c r="C59" s="38">
        <v>405</v>
      </c>
      <c r="D59" s="39"/>
      <c r="E59" s="40"/>
      <c r="I59" s="127" t="s">
        <v>73</v>
      </c>
      <c r="J59" s="128"/>
      <c r="K59" s="128"/>
      <c r="L59" s="42">
        <f>ABS(C60-L58)</f>
        <v>0.25</v>
      </c>
      <c r="M59" s="42"/>
      <c r="N59" s="43"/>
    </row>
    <row r="60" spans="1:14" ht="18.75">
      <c r="B60" s="13" t="s">
        <v>4</v>
      </c>
      <c r="C60" s="52">
        <f>(C59/(E58+(C58*60)))*3.6</f>
        <v>12.15</v>
      </c>
      <c r="D60" s="44"/>
      <c r="E60" s="45"/>
    </row>
    <row r="61" spans="1:14" ht="19.5" thickBot="1">
      <c r="B61" s="14" t="s">
        <v>3</v>
      </c>
      <c r="C61" s="53">
        <f>C60/$H$1</f>
        <v>0.93461538461538463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0.69230769230769229</v>
      </c>
      <c r="V70" s="91">
        <v>9</v>
      </c>
      <c r="W70" s="155">
        <v>4</v>
      </c>
      <c r="X70" s="156" t="s">
        <v>5</v>
      </c>
      <c r="Y70" s="157" t="s">
        <v>32</v>
      </c>
      <c r="Z70" s="90">
        <f>(S70/((W70*60)+Y70))*3.6</f>
        <v>9.6183206106870216</v>
      </c>
      <c r="AA70" s="93">
        <f>(Z70/$H$1)*100</f>
        <v>73.987081620669386</v>
      </c>
      <c r="AB70" s="94"/>
      <c r="AC70" s="97">
        <f>ABS(Z70-V70)</f>
        <v>0.6183206106870216</v>
      </c>
      <c r="AD70" s="98"/>
    </row>
    <row r="71" spans="1:30">
      <c r="R71" s="61"/>
      <c r="S71" s="89"/>
      <c r="T71" s="31" t="s">
        <v>118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119</v>
      </c>
      <c r="U72" s="69">
        <f t="shared" ref="U72" si="39">(V72/$H$1)</f>
        <v>0.76923076923076927</v>
      </c>
      <c r="V72" s="71">
        <v>10</v>
      </c>
      <c r="W72" s="83">
        <v>5</v>
      </c>
      <c r="X72" s="85" t="s">
        <v>5</v>
      </c>
      <c r="Y72" s="87" t="s">
        <v>123</v>
      </c>
      <c r="Z72" s="90">
        <f>(S72/((W72*60)+Y72))*3.6</f>
        <v>9.3913043478260878</v>
      </c>
      <c r="AA72" s="77">
        <f t="shared" ref="AA72" si="40">(Z72/$H$1)*100</f>
        <v>72.240802675585286</v>
      </c>
      <c r="AB72" s="78"/>
      <c r="AC72" s="59">
        <f>ABS(Z72-V72)</f>
        <v>0.60869565217391219</v>
      </c>
      <c r="AD72" s="60"/>
    </row>
    <row r="73" spans="1:30" ht="15" customHeight="1">
      <c r="R73" s="61"/>
      <c r="S73" s="89"/>
      <c r="T73" s="31" t="s">
        <v>120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400</v>
      </c>
      <c r="T74" s="31" t="s">
        <v>121</v>
      </c>
      <c r="U74" s="69">
        <f t="shared" ref="U74" si="41">(V74/$H$1)</f>
        <v>0.92307692307692313</v>
      </c>
      <c r="V74" s="71">
        <v>12</v>
      </c>
      <c r="W74" s="63">
        <v>2</v>
      </c>
      <c r="X74" s="65" t="s">
        <v>5</v>
      </c>
      <c r="Y74" s="67" t="s">
        <v>35</v>
      </c>
      <c r="Z74" s="75">
        <f>(S74/((W74*60)+Y74))*3.6</f>
        <v>10.06993006993007</v>
      </c>
      <c r="AA74" s="77">
        <f t="shared" ref="AA74" si="42">(Z74/$H$1)*100</f>
        <v>77.461000537923624</v>
      </c>
      <c r="AB74" s="78"/>
      <c r="AC74" s="59">
        <f>ABS(Z74-V74)</f>
        <v>1.93006993006993</v>
      </c>
      <c r="AD74" s="60"/>
    </row>
    <row r="75" spans="1:30" ht="15.75" customHeight="1" thickBot="1">
      <c r="R75" s="62"/>
      <c r="S75" s="74"/>
      <c r="T75" s="32" t="s">
        <v>122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74.562961611392765</v>
      </c>
      <c r="AB76" s="100"/>
      <c r="AC76" s="101">
        <f>AVERAGE(AC70:AC75)</f>
        <v>1.052362064310288</v>
      </c>
      <c r="AD76" s="102"/>
    </row>
    <row r="77" spans="1:30">
      <c r="Z77" s="34" t="s">
        <v>105</v>
      </c>
      <c r="AA77" s="139">
        <v>0</v>
      </c>
      <c r="AB77" s="139"/>
      <c r="AC77" s="139">
        <v>1.5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8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206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12.442396313364055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12.485549132947977</v>
      </c>
      <c r="M83" s="171"/>
      <c r="N83" s="172"/>
    </row>
    <row r="84" spans="1:14" ht="19.5" thickBot="1">
      <c r="B84" s="14" t="s">
        <v>3</v>
      </c>
      <c r="C84" s="53">
        <f>C83/$H$1</f>
        <v>0.95710740872031197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0.96042685638061365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207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184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13.064516129032258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10.964467005076141</v>
      </c>
      <c r="M88" s="171"/>
      <c r="N88" s="172"/>
    </row>
    <row r="89" spans="1:14" ht="19.5" thickBot="1">
      <c r="B89" s="14" t="s">
        <v>3</v>
      </c>
      <c r="C89" s="53">
        <f>C88/$H$1</f>
        <v>1.0049627791563276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0.84342053885201085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208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11.739130434782608</v>
      </c>
      <c r="D93" s="171"/>
      <c r="E93" s="172"/>
    </row>
    <row r="94" spans="1:14" ht="19.5" thickBot="1">
      <c r="B94" s="14" t="s">
        <v>3</v>
      </c>
      <c r="C94" s="53">
        <f>C93/$H$1</f>
        <v>0.90301003344481601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27</v>
      </c>
      <c r="B1" t="s">
        <v>28</v>
      </c>
      <c r="F1" t="s">
        <v>0</v>
      </c>
      <c r="G1" t="s">
        <v>5</v>
      </c>
      <c r="H1">
        <v>16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29</v>
      </c>
      <c r="F5" s="7">
        <v>0</v>
      </c>
      <c r="G5" s="8" t="s">
        <v>5</v>
      </c>
      <c r="H5" s="9" t="s">
        <v>9</v>
      </c>
      <c r="I5" s="7">
        <v>0</v>
      </c>
      <c r="J5" s="8" t="s">
        <v>5</v>
      </c>
      <c r="K5" s="9" t="s">
        <v>17</v>
      </c>
      <c r="L5" s="7">
        <v>0</v>
      </c>
      <c r="M5" s="8" t="s">
        <v>5</v>
      </c>
      <c r="N5" s="9" t="s">
        <v>18</v>
      </c>
      <c r="O5" s="7">
        <v>0</v>
      </c>
      <c r="P5" s="8" t="s">
        <v>5</v>
      </c>
      <c r="Q5" s="9" t="s">
        <v>18</v>
      </c>
    </row>
    <row r="6" spans="1:18">
      <c r="A6" s="134"/>
      <c r="B6" s="6" t="s">
        <v>4</v>
      </c>
      <c r="C6" s="136">
        <f>(C4/(E5+(60*C5)))*3.6</f>
        <v>12.413793103448276</v>
      </c>
      <c r="D6" s="137"/>
      <c r="E6" s="138"/>
      <c r="F6" s="136">
        <f t="shared" ref="F6" si="0">(F4/(H5+(60*F5)))*3.6</f>
        <v>12.857142857142858</v>
      </c>
      <c r="G6" s="137"/>
      <c r="H6" s="138"/>
      <c r="I6" s="136">
        <f t="shared" ref="I6" si="1">(I4/(K5+(60*I5)))*3.6</f>
        <v>14.4</v>
      </c>
      <c r="J6" s="137"/>
      <c r="K6" s="138"/>
      <c r="L6" s="136">
        <f t="shared" ref="L6" si="2">(L4/(N5+(60*L5)))*3.6</f>
        <v>13.333333333333334</v>
      </c>
      <c r="M6" s="137"/>
      <c r="N6" s="138"/>
      <c r="O6" s="136">
        <f t="shared" ref="O6" si="3">(O4/(Q5+(60*O5)))*3.6</f>
        <v>13.333333333333334</v>
      </c>
      <c r="P6" s="137"/>
      <c r="Q6" s="138"/>
    </row>
    <row r="7" spans="1:18" ht="15.75" thickBot="1">
      <c r="A7" s="135"/>
      <c r="B7" s="5" t="s">
        <v>3</v>
      </c>
      <c r="C7" s="129">
        <f>C6/$H$1</f>
        <v>0.77586206896551724</v>
      </c>
      <c r="D7" s="130"/>
      <c r="E7" s="131"/>
      <c r="F7" s="129">
        <f t="shared" ref="F7" si="4">F6/$H$1</f>
        <v>0.8035714285714286</v>
      </c>
      <c r="G7" s="130"/>
      <c r="H7" s="131"/>
      <c r="I7" s="129">
        <f t="shared" ref="I7" si="5">I6/$H$1</f>
        <v>0.9</v>
      </c>
      <c r="J7" s="130"/>
      <c r="K7" s="131"/>
      <c r="L7" s="129">
        <f t="shared" ref="L7" si="6">L6/$H$1</f>
        <v>0.83333333333333337</v>
      </c>
      <c r="M7" s="130"/>
      <c r="N7" s="131"/>
      <c r="O7" s="129">
        <f t="shared" ref="O7" si="7">O6/$H$1</f>
        <v>0.83333333333333337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1270</v>
      </c>
      <c r="D20" s="39"/>
      <c r="E20" s="40"/>
    </row>
    <row r="21" spans="1:17" ht="18.75">
      <c r="B21" s="13" t="s">
        <v>4</v>
      </c>
      <c r="C21" s="52">
        <f>(C20/(E19+(C19*60)))*3.6</f>
        <v>12.7</v>
      </c>
      <c r="D21" s="44"/>
      <c r="E21" s="45"/>
    </row>
    <row r="22" spans="1:17" ht="19.5" thickBot="1">
      <c r="B22" s="14" t="s">
        <v>3</v>
      </c>
      <c r="C22" s="53">
        <f>C21/H1</f>
        <v>0.79374999999999996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39</v>
      </c>
      <c r="F27" s="7">
        <v>0</v>
      </c>
      <c r="G27" s="8" t="s">
        <v>5</v>
      </c>
      <c r="H27" s="9" t="s">
        <v>29</v>
      </c>
      <c r="I27" s="7">
        <v>0</v>
      </c>
      <c r="J27" s="8" t="s">
        <v>5</v>
      </c>
      <c r="K27" s="9" t="s">
        <v>29</v>
      </c>
      <c r="L27" s="7">
        <v>0</v>
      </c>
      <c r="M27" s="8" t="s">
        <v>5</v>
      </c>
      <c r="N27" s="9" t="s">
        <v>16</v>
      </c>
      <c r="O27" s="7">
        <v>0</v>
      </c>
      <c r="P27" s="8" t="s">
        <v>5</v>
      </c>
      <c r="Q27" s="9" t="s">
        <v>9</v>
      </c>
    </row>
    <row r="28" spans="1:17">
      <c r="A28" s="134"/>
      <c r="B28" s="6" t="s">
        <v>4</v>
      </c>
      <c r="C28" s="136">
        <f>(C26/(E27+(60*C27)))*3.6</f>
        <v>15.000000000000002</v>
      </c>
      <c r="D28" s="137"/>
      <c r="E28" s="138"/>
      <c r="F28" s="136">
        <f t="shared" ref="F28" si="24">(F26/(H27+(60*F27)))*3.6</f>
        <v>12.413793103448276</v>
      </c>
      <c r="G28" s="137"/>
      <c r="H28" s="138"/>
      <c r="I28" s="136">
        <f t="shared" ref="I28" si="25">(I26/(K27+(60*I27)))*3.6</f>
        <v>12.413793103448276</v>
      </c>
      <c r="J28" s="137"/>
      <c r="K28" s="138"/>
      <c r="L28" s="136">
        <f t="shared" ref="L28" si="26">(L26/(N27+(60*L27)))*3.6</f>
        <v>11.612903225806452</v>
      </c>
      <c r="M28" s="137"/>
      <c r="N28" s="138"/>
      <c r="O28" s="136">
        <f t="shared" ref="O28" si="27">(O26/(Q27+(60*O27)))*3.6</f>
        <v>12.857142857142858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0.93750000000000011</v>
      </c>
      <c r="D29" s="130"/>
      <c r="E29" s="131"/>
      <c r="F29" s="129">
        <f t="shared" ref="F29" si="28">F28/$H$1</f>
        <v>0.77586206896551724</v>
      </c>
      <c r="G29" s="130"/>
      <c r="H29" s="131"/>
      <c r="I29" s="129">
        <f t="shared" ref="I29" si="29">I28/$H$1</f>
        <v>0.77586206896551724</v>
      </c>
      <c r="J29" s="130"/>
      <c r="K29" s="131"/>
      <c r="L29" s="129">
        <f t="shared" ref="L29" si="30">L28/$H$1</f>
        <v>0.72580645161290325</v>
      </c>
      <c r="M29" s="130"/>
      <c r="N29" s="131"/>
      <c r="O29" s="129">
        <f t="shared" ref="O29" si="31">O28/$H$1</f>
        <v>0.8035714285714286</v>
      </c>
      <c r="P29" s="130"/>
      <c r="Q29" s="131"/>
    </row>
    <row r="30" spans="1:17" ht="15.75" thickBot="1"/>
    <row r="31" spans="1:17" ht="15.75" thickBot="1">
      <c r="A31" s="132">
        <v>0.85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9</v>
      </c>
      <c r="F32" s="7">
        <v>0</v>
      </c>
      <c r="G32" s="8" t="s">
        <v>5</v>
      </c>
      <c r="H32" s="9" t="s">
        <v>18</v>
      </c>
      <c r="I32" s="7">
        <v>0</v>
      </c>
      <c r="J32" s="8" t="s">
        <v>5</v>
      </c>
      <c r="K32" s="9" t="s">
        <v>39</v>
      </c>
      <c r="L32" s="7">
        <v>0</v>
      </c>
      <c r="M32" s="8" t="s">
        <v>5</v>
      </c>
      <c r="N32" s="9" t="s">
        <v>35</v>
      </c>
      <c r="O32" s="7">
        <v>0</v>
      </c>
      <c r="P32" s="8" t="s">
        <v>5</v>
      </c>
      <c r="Q32" s="9" t="s">
        <v>35</v>
      </c>
    </row>
    <row r="33" spans="1:17">
      <c r="A33" s="134"/>
      <c r="B33" s="6" t="s">
        <v>4</v>
      </c>
      <c r="C33" s="136">
        <f>(C31/(E32+(60*C32)))*3.6</f>
        <v>12.857142857142858</v>
      </c>
      <c r="D33" s="137"/>
      <c r="E33" s="138"/>
      <c r="F33" s="136">
        <f t="shared" ref="F33" si="32">(F31/(H32+(60*F32)))*3.6</f>
        <v>13.333333333333334</v>
      </c>
      <c r="G33" s="137"/>
      <c r="H33" s="138"/>
      <c r="I33" s="136">
        <f t="shared" ref="I33" si="33">(I31/(K32+(60*I32)))*3.6</f>
        <v>15.000000000000002</v>
      </c>
      <c r="J33" s="137"/>
      <c r="K33" s="138"/>
      <c r="L33" s="136">
        <f t="shared" ref="L33" si="34">(L31/(N32+(60*L32)))*3.6</f>
        <v>15.652173913043478</v>
      </c>
      <c r="M33" s="137"/>
      <c r="N33" s="138"/>
      <c r="O33" s="136">
        <f t="shared" ref="O33" si="35">(O31/(Q32+(60*O32)))*3.6</f>
        <v>15.652173913043478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0.8035714285714286</v>
      </c>
      <c r="D34" s="130"/>
      <c r="E34" s="131"/>
      <c r="F34" s="129">
        <f t="shared" ref="F34" si="36">F33/$H$1</f>
        <v>0.83333333333333337</v>
      </c>
      <c r="G34" s="130"/>
      <c r="H34" s="131"/>
      <c r="I34" s="129">
        <f t="shared" ref="I34" si="37">I33/$H$1</f>
        <v>0.93750000000000011</v>
      </c>
      <c r="J34" s="130"/>
      <c r="K34" s="131"/>
      <c r="L34" s="129">
        <f t="shared" ref="L34" si="38">L33/$H$1</f>
        <v>0.97826086956521741</v>
      </c>
      <c r="M34" s="130"/>
      <c r="N34" s="131"/>
      <c r="O34" s="129">
        <f t="shared" ref="O34" si="39">O33/$H$1</f>
        <v>0.97826086956521741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14.9</v>
      </c>
      <c r="M36" s="54"/>
      <c r="N36" s="55"/>
    </row>
    <row r="37" spans="1:17" ht="19.5" thickBot="1">
      <c r="B37" s="15" t="s">
        <v>1</v>
      </c>
      <c r="C37" s="38">
        <v>1400</v>
      </c>
      <c r="D37" s="39"/>
      <c r="E37" s="40"/>
      <c r="I37" s="127" t="s">
        <v>73</v>
      </c>
      <c r="J37" s="128"/>
      <c r="K37" s="128"/>
      <c r="L37" s="42">
        <f>ABS(C38-L36)</f>
        <v>0.90000000000000036</v>
      </c>
      <c r="M37" s="42"/>
      <c r="N37" s="43"/>
    </row>
    <row r="38" spans="1:17" ht="18.75">
      <c r="B38" s="13" t="s">
        <v>4</v>
      </c>
      <c r="C38" s="52">
        <f>(C37/(E36+(C36*60)))*3.6</f>
        <v>14</v>
      </c>
      <c r="D38" s="44"/>
      <c r="E38" s="45"/>
    </row>
    <row r="39" spans="1:17" ht="19.5" thickBot="1">
      <c r="B39" s="14" t="s">
        <v>3</v>
      </c>
      <c r="C39" s="53">
        <f>C38/$H$1</f>
        <v>0.875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14.4</v>
      </c>
      <c r="M43" s="54"/>
      <c r="N43" s="55"/>
    </row>
    <row r="44" spans="1:17" ht="19.5" thickBot="1">
      <c r="B44" s="15" t="s">
        <v>1</v>
      </c>
      <c r="C44" s="38">
        <v>1380</v>
      </c>
      <c r="D44" s="39"/>
      <c r="E44" s="40"/>
      <c r="I44" s="127" t="s">
        <v>73</v>
      </c>
      <c r="J44" s="128"/>
      <c r="K44" s="128"/>
      <c r="L44" s="42">
        <f>ABS(C45-L43)</f>
        <v>0.59999999999999964</v>
      </c>
      <c r="M44" s="42"/>
      <c r="N44" s="43"/>
    </row>
    <row r="45" spans="1:17" ht="18.75">
      <c r="B45" s="13" t="s">
        <v>4</v>
      </c>
      <c r="C45" s="52">
        <f>(C44/(E43+(C43*60)))*3.6</f>
        <v>13.8</v>
      </c>
      <c r="D45" s="44"/>
      <c r="E45" s="45"/>
    </row>
    <row r="46" spans="1:17" ht="19.5" thickBot="1">
      <c r="B46" s="14" t="s">
        <v>3</v>
      </c>
      <c r="C46" s="53">
        <f>C45/$H$1</f>
        <v>0.86250000000000004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17.600000000000001</v>
      </c>
      <c r="M48" s="54"/>
      <c r="N48" s="55"/>
    </row>
    <row r="49" spans="1:14" ht="19.5" thickBot="1">
      <c r="B49" s="15" t="s">
        <v>1</v>
      </c>
      <c r="C49" s="38">
        <v>530</v>
      </c>
      <c r="D49" s="39"/>
      <c r="E49" s="40"/>
      <c r="I49" s="127" t="s">
        <v>73</v>
      </c>
      <c r="J49" s="128"/>
      <c r="K49" s="128"/>
      <c r="L49" s="42">
        <f>ABS(C50-L48)</f>
        <v>1.6999999999999993</v>
      </c>
      <c r="M49" s="42"/>
      <c r="N49" s="43"/>
    </row>
    <row r="50" spans="1:14" ht="18.75">
      <c r="B50" s="13" t="s">
        <v>4</v>
      </c>
      <c r="C50" s="52">
        <f>(C49/(E48+(C48*60)))*3.6</f>
        <v>15.900000000000002</v>
      </c>
      <c r="D50" s="44"/>
      <c r="E50" s="45"/>
    </row>
    <row r="51" spans="1:14" ht="19.5" thickBot="1">
      <c r="B51" s="14" t="s">
        <v>3</v>
      </c>
      <c r="C51" s="53">
        <f>C50/$H$1</f>
        <v>0.99375000000000013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0.92812500000000009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1.1499999999999995</v>
      </c>
      <c r="M53" s="108"/>
      <c r="N53" s="109"/>
    </row>
    <row r="54" spans="1:14" ht="16.5" thickBot="1">
      <c r="B54" s="21" t="s">
        <v>92</v>
      </c>
      <c r="C54" s="110">
        <v>5.5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2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16</v>
      </c>
      <c r="M58" s="54"/>
      <c r="N58" s="55"/>
    </row>
    <row r="59" spans="1:14" ht="19.5" thickBot="1">
      <c r="B59" s="15" t="s">
        <v>1</v>
      </c>
      <c r="C59" s="38">
        <v>575</v>
      </c>
      <c r="D59" s="39"/>
      <c r="E59" s="40"/>
      <c r="I59" s="127" t="s">
        <v>73</v>
      </c>
      <c r="J59" s="128"/>
      <c r="K59" s="128"/>
      <c r="L59" s="42">
        <f>ABS(C60-L58)</f>
        <v>1.25</v>
      </c>
      <c r="M59" s="42"/>
      <c r="N59" s="43"/>
    </row>
    <row r="60" spans="1:14" ht="18.75">
      <c r="B60" s="13" t="s">
        <v>4</v>
      </c>
      <c r="C60" s="52">
        <f>(C59/(E58+(C58*60)))*3.6</f>
        <v>17.25</v>
      </c>
      <c r="D60" s="44"/>
      <c r="E60" s="45"/>
    </row>
    <row r="61" spans="1:14" ht="19.5" thickBot="1">
      <c r="B61" s="14" t="s">
        <v>3</v>
      </c>
      <c r="C61" s="53">
        <f>C60/$H$1</f>
        <v>1.078125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500</v>
      </c>
      <c r="T70" s="30" t="s">
        <v>101</v>
      </c>
      <c r="U70" s="69">
        <f>(V70/$H$1)</f>
        <v>1.0625</v>
      </c>
      <c r="V70" s="91">
        <v>17</v>
      </c>
      <c r="W70" s="155">
        <v>1</v>
      </c>
      <c r="X70" s="156" t="s">
        <v>5</v>
      </c>
      <c r="Y70" s="157" t="s">
        <v>129</v>
      </c>
      <c r="Z70" s="90">
        <f>(S70/((W70*60)+Y70))*3.6</f>
        <v>15.789473684210527</v>
      </c>
      <c r="AA70" s="93">
        <f>(Z70/$H$1)*100</f>
        <v>98.684210526315795</v>
      </c>
      <c r="AB70" s="94"/>
      <c r="AC70" s="97">
        <f>ABS(Z70-V70)</f>
        <v>1.2105263157894726</v>
      </c>
      <c r="AD70" s="98"/>
    </row>
    <row r="71" spans="1:30">
      <c r="R71" s="61"/>
      <c r="S71" s="89"/>
      <c r="T71" s="31" t="s">
        <v>124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900</v>
      </c>
      <c r="T72" s="31" t="s">
        <v>125</v>
      </c>
      <c r="U72" s="69">
        <f t="shared" ref="U72" si="40">(V72/$H$1)</f>
        <v>1</v>
      </c>
      <c r="V72" s="71">
        <v>16</v>
      </c>
      <c r="W72" s="83">
        <v>4</v>
      </c>
      <c r="X72" s="85" t="s">
        <v>5</v>
      </c>
      <c r="Y72" s="87" t="s">
        <v>14</v>
      </c>
      <c r="Z72" s="90">
        <f>(S72/((W72*60)+Y72))*3.6</f>
        <v>11.824817518248176</v>
      </c>
      <c r="AA72" s="77">
        <f t="shared" ref="AA72" si="41">(Z72/$H$1)*100</f>
        <v>73.9051094890511</v>
      </c>
      <c r="AB72" s="78"/>
      <c r="AC72" s="59">
        <f>ABS(Z72-V72)</f>
        <v>4.1751824817518237</v>
      </c>
      <c r="AD72" s="60"/>
    </row>
    <row r="73" spans="1:30" ht="15" customHeight="1">
      <c r="R73" s="61"/>
      <c r="S73" s="89"/>
      <c r="T73" s="31" t="s">
        <v>126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1300</v>
      </c>
      <c r="T74" s="31" t="s">
        <v>127</v>
      </c>
      <c r="U74" s="69">
        <f t="shared" ref="U74" si="42">(V74/$H$1)</f>
        <v>0.875</v>
      </c>
      <c r="V74" s="71">
        <v>14</v>
      </c>
      <c r="W74" s="63">
        <v>5</v>
      </c>
      <c r="X74" s="65" t="s">
        <v>5</v>
      </c>
      <c r="Y74" s="67" t="s">
        <v>8</v>
      </c>
      <c r="Z74" s="75">
        <f>(S74/((W74*60)+Y74))*3.6</f>
        <v>13.887240356083087</v>
      </c>
      <c r="AA74" s="77">
        <f t="shared" ref="AA74" si="43">(Z74/$H$1)*100</f>
        <v>86.795252225519292</v>
      </c>
      <c r="AB74" s="78"/>
      <c r="AC74" s="59">
        <f>ABS(Z74-V74)</f>
        <v>0.11275964391691318</v>
      </c>
      <c r="AD74" s="60"/>
    </row>
    <row r="75" spans="1:30" ht="15.75" customHeight="1" thickBot="1">
      <c r="R75" s="62"/>
      <c r="S75" s="74"/>
      <c r="T75" s="32" t="s">
        <v>128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86.461524080295405</v>
      </c>
      <c r="AB76" s="100"/>
      <c r="AC76" s="101">
        <f>AVERAGE(AC70:AC75)</f>
        <v>1.8328228138194032</v>
      </c>
      <c r="AD76" s="102"/>
    </row>
    <row r="77" spans="1:30">
      <c r="Z77" s="34" t="s">
        <v>105</v>
      </c>
      <c r="AA77" s="139">
        <v>3.5</v>
      </c>
      <c r="AB77" s="139"/>
      <c r="AC77" s="139">
        <v>0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209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17</v>
      </c>
    </row>
    <row r="82" spans="1:14" ht="18.75">
      <c r="A82" s="164"/>
      <c r="B82" s="160" t="s">
        <v>1</v>
      </c>
      <c r="C82" s="161">
        <v>900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650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13.670886075949367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16.137931034482758</v>
      </c>
      <c r="M83" s="171"/>
      <c r="N83" s="172"/>
    </row>
    <row r="84" spans="1:14" ht="19.5" thickBot="1">
      <c r="B84" s="14" t="s">
        <v>3</v>
      </c>
      <c r="C84" s="53">
        <f>C83/$H$1</f>
        <v>0.85443037974683544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1.0086206896551724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1</v>
      </c>
      <c r="D86" s="18" t="s">
        <v>5</v>
      </c>
      <c r="E86" s="19" t="s">
        <v>9</v>
      </c>
      <c r="I86" s="49" t="s">
        <v>2</v>
      </c>
      <c r="J86" s="50" t="s">
        <v>2</v>
      </c>
      <c r="K86" s="51" t="s">
        <v>2</v>
      </c>
      <c r="L86" s="18">
        <v>2</v>
      </c>
      <c r="M86" s="18" t="s">
        <v>5</v>
      </c>
      <c r="N86" s="19" t="s">
        <v>32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650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18.40909090909091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16.47887323943662</v>
      </c>
      <c r="M88" s="171"/>
      <c r="N88" s="172"/>
    </row>
    <row r="89" spans="1:14" ht="19.5" thickBot="1">
      <c r="B89" s="14" t="s">
        <v>3</v>
      </c>
      <c r="C89" s="53">
        <f>C88/$H$1</f>
        <v>1.1505681818181819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1.0299295774647887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6</v>
      </c>
    </row>
    <row r="92" spans="1:14" ht="18.75">
      <c r="A92" s="164"/>
      <c r="B92" s="160" t="s">
        <v>1</v>
      </c>
      <c r="C92" s="161">
        <v>900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15.211267605633802</v>
      </c>
      <c r="D93" s="171"/>
      <c r="E93" s="172"/>
    </row>
    <row r="94" spans="1:14" ht="19.5" thickBot="1">
      <c r="B94" s="14" t="s">
        <v>3</v>
      </c>
      <c r="C94" s="53">
        <f>C93/$H$1</f>
        <v>0.95070422535211263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B80" sqref="B80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30</v>
      </c>
      <c r="B1" t="s">
        <v>31</v>
      </c>
      <c r="F1" t="s">
        <v>0</v>
      </c>
      <c r="G1" t="s">
        <v>5</v>
      </c>
      <c r="H1">
        <v>15.5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15</v>
      </c>
      <c r="F5" s="7">
        <v>0</v>
      </c>
      <c r="G5" s="8" t="s">
        <v>5</v>
      </c>
      <c r="H5" s="9" t="s">
        <v>14</v>
      </c>
      <c r="I5" s="7">
        <v>0</v>
      </c>
      <c r="J5" s="8" t="s">
        <v>5</v>
      </c>
      <c r="K5" s="9" t="s">
        <v>18</v>
      </c>
      <c r="L5" s="7">
        <v>0</v>
      </c>
      <c r="M5" s="8" t="s">
        <v>5</v>
      </c>
      <c r="N5" s="9" t="s">
        <v>18</v>
      </c>
      <c r="O5" s="7">
        <v>0</v>
      </c>
      <c r="P5" s="8" t="s">
        <v>5</v>
      </c>
      <c r="Q5" s="9" t="s">
        <v>18</v>
      </c>
    </row>
    <row r="6" spans="1:18">
      <c r="A6" s="134"/>
      <c r="B6" s="6" t="s">
        <v>4</v>
      </c>
      <c r="C6" s="136">
        <f>(C4/(E5+(60*C5)))*3.6</f>
        <v>12</v>
      </c>
      <c r="D6" s="137"/>
      <c r="E6" s="138"/>
      <c r="F6" s="136">
        <f t="shared" ref="F6" si="0">(F4/(H5+(60*F5)))*3.6</f>
        <v>10.588235294117649</v>
      </c>
      <c r="G6" s="137"/>
      <c r="H6" s="138"/>
      <c r="I6" s="136">
        <f t="shared" ref="I6" si="1">(I4/(K5+(60*I5)))*3.6</f>
        <v>13.333333333333334</v>
      </c>
      <c r="J6" s="137"/>
      <c r="K6" s="138"/>
      <c r="L6" s="136">
        <f t="shared" ref="L6" si="2">(L4/(N5+(60*L5)))*3.6</f>
        <v>13.333333333333334</v>
      </c>
      <c r="M6" s="137"/>
      <c r="N6" s="138"/>
      <c r="O6" s="136">
        <f t="shared" ref="O6" si="3">(O4/(Q5+(60*O5)))*3.6</f>
        <v>13.333333333333334</v>
      </c>
      <c r="P6" s="137"/>
      <c r="Q6" s="138"/>
    </row>
    <row r="7" spans="1:18" ht="15.75" thickBot="1">
      <c r="A7" s="135"/>
      <c r="B7" s="5" t="s">
        <v>3</v>
      </c>
      <c r="C7" s="129">
        <f>C6/$H$1</f>
        <v>0.77419354838709675</v>
      </c>
      <c r="D7" s="130"/>
      <c r="E7" s="131"/>
      <c r="F7" s="129">
        <f t="shared" ref="F7" si="4">F6/$H$1</f>
        <v>0.68311195445920314</v>
      </c>
      <c r="G7" s="130"/>
      <c r="H7" s="131"/>
      <c r="I7" s="129">
        <f t="shared" ref="I7" si="5">I6/$H$1</f>
        <v>0.86021505376344087</v>
      </c>
      <c r="J7" s="130"/>
      <c r="K7" s="131"/>
      <c r="L7" s="129">
        <f t="shared" ref="L7" si="6">L6/$H$1</f>
        <v>0.86021505376344087</v>
      </c>
      <c r="M7" s="130"/>
      <c r="N7" s="131"/>
      <c r="O7" s="129">
        <f t="shared" ref="O7" si="7">O6/$H$1</f>
        <v>0.86021505376344087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24</v>
      </c>
      <c r="F10" s="7">
        <v>0</v>
      </c>
      <c r="G10" s="8" t="s">
        <v>5</v>
      </c>
      <c r="H10" s="9" t="s">
        <v>32</v>
      </c>
      <c r="I10" s="7">
        <v>0</v>
      </c>
      <c r="J10" s="8" t="s">
        <v>5</v>
      </c>
      <c r="K10" s="9" t="s">
        <v>32</v>
      </c>
      <c r="L10" s="7">
        <v>0</v>
      </c>
      <c r="M10" s="8" t="s">
        <v>5</v>
      </c>
      <c r="N10" s="9" t="s">
        <v>24</v>
      </c>
      <c r="O10" s="7">
        <v>0</v>
      </c>
      <c r="P10" s="8" t="s">
        <v>5</v>
      </c>
      <c r="Q10" s="9" t="s">
        <v>32</v>
      </c>
    </row>
    <row r="11" spans="1:18" ht="15.75" customHeight="1">
      <c r="A11" s="134"/>
      <c r="B11" s="6" t="s">
        <v>4</v>
      </c>
      <c r="C11" s="136">
        <f>(C9/(E10+(60*C10)))*3.6</f>
        <v>17.142857142857142</v>
      </c>
      <c r="D11" s="137"/>
      <c r="E11" s="138"/>
      <c r="F11" s="136">
        <f t="shared" ref="F11" si="8">(F9/(H10+(60*F10)))*3.6</f>
        <v>16.363636363636367</v>
      </c>
      <c r="G11" s="137"/>
      <c r="H11" s="138"/>
      <c r="I11" s="136">
        <f t="shared" ref="I11" si="9">(I9/(K10+(60*I10)))*3.6</f>
        <v>16.363636363636367</v>
      </c>
      <c r="J11" s="137"/>
      <c r="K11" s="138"/>
      <c r="L11" s="136">
        <f t="shared" ref="L11" si="10">(L9/(N10+(60*L10)))*3.6</f>
        <v>17.142857142857142</v>
      </c>
      <c r="M11" s="137"/>
      <c r="N11" s="138"/>
      <c r="O11" s="136">
        <f t="shared" ref="O11" si="11">(O9/(Q10+(60*O10)))*3.6</f>
        <v>16.363636363636367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1.1059907834101381</v>
      </c>
      <c r="D12" s="130"/>
      <c r="E12" s="131"/>
      <c r="F12" s="129">
        <f t="shared" ref="F12" si="12">F11/$H$1</f>
        <v>1.055718475073314</v>
      </c>
      <c r="G12" s="130"/>
      <c r="H12" s="131"/>
      <c r="I12" s="129">
        <f t="shared" ref="I12" si="13">I11/$H$1</f>
        <v>1.055718475073314</v>
      </c>
      <c r="J12" s="130"/>
      <c r="K12" s="131"/>
      <c r="L12" s="129">
        <f t="shared" ref="L12" si="14">L11/$H$1</f>
        <v>1.1059907834101381</v>
      </c>
      <c r="M12" s="130"/>
      <c r="N12" s="131"/>
      <c r="O12" s="129">
        <f t="shared" ref="O12" si="15">O11/$H$1</f>
        <v>1.055718475073314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1290</v>
      </c>
      <c r="D20" s="39"/>
      <c r="E20" s="40"/>
    </row>
    <row r="21" spans="1:17" ht="18.75">
      <c r="B21" s="13" t="s">
        <v>4</v>
      </c>
      <c r="C21" s="52">
        <f>(C20/(E19+(C19*60)))*3.6</f>
        <v>12.9</v>
      </c>
      <c r="D21" s="44"/>
      <c r="E21" s="45"/>
    </row>
    <row r="22" spans="1:17" ht="19.5" thickBot="1">
      <c r="B22" s="14" t="s">
        <v>3</v>
      </c>
      <c r="C22" s="53">
        <f>C21/H1</f>
        <v>0.83225806451612905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75</v>
      </c>
      <c r="F27" s="7">
        <v>0</v>
      </c>
      <c r="G27" s="8" t="s">
        <v>5</v>
      </c>
      <c r="H27" s="9" t="s">
        <v>76</v>
      </c>
      <c r="I27" s="7">
        <v>0</v>
      </c>
      <c r="J27" s="8" t="s">
        <v>5</v>
      </c>
      <c r="K27" s="9" t="s">
        <v>9</v>
      </c>
      <c r="L27" s="7">
        <v>0</v>
      </c>
      <c r="M27" s="8" t="s">
        <v>5</v>
      </c>
      <c r="N27" s="9" t="s">
        <v>29</v>
      </c>
      <c r="O27" s="7">
        <v>0</v>
      </c>
      <c r="P27" s="8" t="s">
        <v>5</v>
      </c>
      <c r="Q27" s="9" t="s">
        <v>9</v>
      </c>
    </row>
    <row r="28" spans="1:17">
      <c r="A28" s="134"/>
      <c r="B28" s="6" t="s">
        <v>4</v>
      </c>
      <c r="C28" s="136">
        <f>(C26/(E27+(60*C27)))*3.6</f>
        <v>13.584905660377359</v>
      </c>
      <c r="D28" s="137"/>
      <c r="E28" s="138"/>
      <c r="F28" s="136">
        <f t="shared" ref="F28" si="24">(F26/(H27+(60*F27)))*3.6</f>
        <v>13.09090909090909</v>
      </c>
      <c r="G28" s="137"/>
      <c r="H28" s="138"/>
      <c r="I28" s="136">
        <f t="shared" ref="I28" si="25">(I26/(K27+(60*I27)))*3.6</f>
        <v>12.857142857142858</v>
      </c>
      <c r="J28" s="137"/>
      <c r="K28" s="138"/>
      <c r="L28" s="136">
        <f t="shared" ref="L28" si="26">(L26/(N27+(60*L27)))*3.6</f>
        <v>12.413793103448276</v>
      </c>
      <c r="M28" s="137"/>
      <c r="N28" s="138"/>
      <c r="O28" s="136">
        <f t="shared" ref="O28" si="27">(O26/(Q27+(60*O27)))*3.6</f>
        <v>12.857142857142858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0.87644552647595864</v>
      </c>
      <c r="D29" s="130"/>
      <c r="E29" s="131"/>
      <c r="F29" s="129">
        <f t="shared" ref="F29" si="28">F28/$H$1</f>
        <v>0.84457478005865094</v>
      </c>
      <c r="G29" s="130"/>
      <c r="H29" s="131"/>
      <c r="I29" s="129">
        <f t="shared" ref="I29" si="29">I28/$H$1</f>
        <v>0.82949308755760376</v>
      </c>
      <c r="J29" s="130"/>
      <c r="K29" s="131"/>
      <c r="L29" s="129">
        <f t="shared" ref="L29" si="30">L28/$H$1</f>
        <v>0.80088987764182429</v>
      </c>
      <c r="M29" s="130"/>
      <c r="N29" s="131"/>
      <c r="O29" s="129">
        <f t="shared" ref="O29" si="31">O28/$H$1</f>
        <v>0.82949308755760376</v>
      </c>
      <c r="P29" s="130"/>
      <c r="Q29" s="131"/>
    </row>
    <row r="30" spans="1:17" ht="15.75" thickBot="1"/>
    <row r="31" spans="1:17" ht="15.75" thickBot="1">
      <c r="A31" s="132">
        <v>1.1000000000000001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77</v>
      </c>
      <c r="F32" s="7">
        <v>0</v>
      </c>
      <c r="G32" s="8" t="s">
        <v>5</v>
      </c>
      <c r="H32" s="9" t="s">
        <v>74</v>
      </c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20</v>
      </c>
      <c r="D33" s="137"/>
      <c r="E33" s="138"/>
      <c r="F33" s="136">
        <f t="shared" ref="F33" si="32">(F31/(H32+(60*F32)))*3.6</f>
        <v>18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1.2903225806451613</v>
      </c>
      <c r="D34" s="130"/>
      <c r="E34" s="131"/>
      <c r="F34" s="129">
        <f t="shared" ref="F34" si="36">F33/$H$1</f>
        <v>1.1612903225806452</v>
      </c>
      <c r="G34" s="130"/>
      <c r="H34" s="131"/>
      <c r="I34" s="129"/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13</v>
      </c>
      <c r="M36" s="54"/>
      <c r="N36" s="55"/>
    </row>
    <row r="37" spans="1:17" ht="19.5" thickBot="1">
      <c r="B37" s="15" t="s">
        <v>1</v>
      </c>
      <c r="C37" s="38">
        <v>1400</v>
      </c>
      <c r="D37" s="39"/>
      <c r="E37" s="40"/>
      <c r="I37" s="127" t="s">
        <v>73</v>
      </c>
      <c r="J37" s="128"/>
      <c r="K37" s="128"/>
      <c r="L37" s="42">
        <f>ABS(C38-L36)</f>
        <v>1</v>
      </c>
      <c r="M37" s="42"/>
      <c r="N37" s="43"/>
    </row>
    <row r="38" spans="1:17" ht="18.75">
      <c r="B38" s="13" t="s">
        <v>4</v>
      </c>
      <c r="C38" s="52">
        <f>(C37/(E36+(C36*60)))*3.6</f>
        <v>14</v>
      </c>
      <c r="D38" s="44"/>
      <c r="E38" s="45"/>
    </row>
    <row r="39" spans="1:17" ht="19.5" thickBot="1">
      <c r="B39" s="14" t="s">
        <v>3</v>
      </c>
      <c r="C39" s="53">
        <f>C38/$H$1</f>
        <v>0.90322580645161288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13.5</v>
      </c>
      <c r="M43" s="54"/>
      <c r="N43" s="55"/>
    </row>
    <row r="44" spans="1:17" ht="19.5" thickBot="1">
      <c r="B44" s="15" t="s">
        <v>1</v>
      </c>
      <c r="C44" s="38">
        <v>1385</v>
      </c>
      <c r="D44" s="39"/>
      <c r="E44" s="40"/>
      <c r="I44" s="127" t="s">
        <v>73</v>
      </c>
      <c r="J44" s="128"/>
      <c r="K44" s="128"/>
      <c r="L44" s="42">
        <f>ABS(C45-L43)</f>
        <v>0.35000000000000142</v>
      </c>
      <c r="M44" s="42"/>
      <c r="N44" s="43"/>
    </row>
    <row r="45" spans="1:17" ht="18.75">
      <c r="B45" s="13" t="s">
        <v>4</v>
      </c>
      <c r="C45" s="52">
        <f>(C44/(E43+(C43*60)))*3.6</f>
        <v>13.850000000000001</v>
      </c>
      <c r="D45" s="44"/>
      <c r="E45" s="45"/>
    </row>
    <row r="46" spans="1:17" ht="19.5" thickBot="1">
      <c r="B46" s="14" t="s">
        <v>3</v>
      </c>
      <c r="C46" s="53">
        <f>C45/$H$1</f>
        <v>0.89354838709677431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16</v>
      </c>
      <c r="M48" s="54"/>
      <c r="N48" s="55"/>
    </row>
    <row r="49" spans="1:14" ht="19.5" thickBot="1">
      <c r="B49" s="15" t="s">
        <v>1</v>
      </c>
      <c r="C49" s="38">
        <v>485</v>
      </c>
      <c r="D49" s="39"/>
      <c r="E49" s="40"/>
      <c r="I49" s="127" t="s">
        <v>73</v>
      </c>
      <c r="J49" s="128"/>
      <c r="K49" s="128"/>
      <c r="L49" s="42">
        <f>ABS(C50-L48)</f>
        <v>1.4499999999999993</v>
      </c>
      <c r="M49" s="42"/>
      <c r="N49" s="43"/>
    </row>
    <row r="50" spans="1:14" ht="18.75">
      <c r="B50" s="13" t="s">
        <v>4</v>
      </c>
      <c r="C50" s="52">
        <f>(C49/(E48+(C48*60)))*3.6</f>
        <v>14.55</v>
      </c>
      <c r="D50" s="44"/>
      <c r="E50" s="45"/>
    </row>
    <row r="51" spans="1:14" ht="19.5" thickBot="1">
      <c r="B51" s="14" t="s">
        <v>3</v>
      </c>
      <c r="C51" s="53">
        <f>C50/$H$1</f>
        <v>0.93870967741935485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0.91612903225806464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0.90000000000000036</v>
      </c>
      <c r="M53" s="108"/>
      <c r="N53" s="109"/>
    </row>
    <row r="54" spans="1:14" ht="16.5" thickBot="1">
      <c r="B54" s="21" t="s">
        <v>92</v>
      </c>
      <c r="C54" s="110">
        <v>5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16</v>
      </c>
      <c r="M58" s="54"/>
      <c r="N58" s="55"/>
    </row>
    <row r="59" spans="1:14" ht="19.5" thickBot="1">
      <c r="B59" s="15" t="s">
        <v>1</v>
      </c>
      <c r="C59" s="38">
        <v>550</v>
      </c>
      <c r="D59" s="39"/>
      <c r="E59" s="40"/>
      <c r="I59" s="127" t="s">
        <v>73</v>
      </c>
      <c r="J59" s="128"/>
      <c r="K59" s="128"/>
      <c r="L59" s="42">
        <f>ABS(C60-L58)</f>
        <v>0.5</v>
      </c>
      <c r="M59" s="42"/>
      <c r="N59" s="43"/>
    </row>
    <row r="60" spans="1:14" ht="18.75">
      <c r="B60" s="13" t="s">
        <v>4</v>
      </c>
      <c r="C60" s="52">
        <f>(C59/(E58+(C58*60)))*3.6</f>
        <v>16.5</v>
      </c>
      <c r="D60" s="44"/>
      <c r="E60" s="45"/>
    </row>
    <row r="61" spans="1:14" ht="19.5" thickBot="1">
      <c r="B61" s="14" t="s">
        <v>3</v>
      </c>
      <c r="C61" s="53">
        <f>C60/$H$1</f>
        <v>1.064516129032258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500</v>
      </c>
      <c r="T70" s="30" t="s">
        <v>101</v>
      </c>
      <c r="U70" s="69">
        <f>(V70/$H$1)</f>
        <v>1</v>
      </c>
      <c r="V70" s="91">
        <v>15.5</v>
      </c>
      <c r="W70" s="155">
        <v>1</v>
      </c>
      <c r="X70" s="156" t="s">
        <v>5</v>
      </c>
      <c r="Y70" s="157" t="s">
        <v>134</v>
      </c>
      <c r="Z70" s="90">
        <f>(S70/((W70*60)+Y70))*3.6</f>
        <v>15.126050420168069</v>
      </c>
      <c r="AA70" s="93">
        <f>(Z70/$H$1)*100</f>
        <v>97.587422065600435</v>
      </c>
      <c r="AB70" s="94"/>
      <c r="AC70" s="97">
        <f>ABS(Z70-V70)</f>
        <v>0.37394957983193144</v>
      </c>
      <c r="AD70" s="98"/>
    </row>
    <row r="71" spans="1:30">
      <c r="R71" s="61"/>
      <c r="S71" s="89"/>
      <c r="T71" s="31" t="s">
        <v>130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800</v>
      </c>
      <c r="T72" s="31" t="s">
        <v>131</v>
      </c>
      <c r="U72" s="69">
        <f t="shared" ref="U72" si="37">(V72/$H$1)</f>
        <v>0.93548387096774188</v>
      </c>
      <c r="V72" s="71">
        <v>14.5</v>
      </c>
      <c r="W72" s="83">
        <v>3</v>
      </c>
      <c r="X72" s="85" t="s">
        <v>5</v>
      </c>
      <c r="Y72" s="87" t="s">
        <v>135</v>
      </c>
      <c r="Z72" s="90">
        <f>(S72/((W72*60)+Y72))*3.6</f>
        <v>12.25531914893617</v>
      </c>
      <c r="AA72" s="77">
        <f t="shared" ref="AA72" si="38">(Z72/$H$1)*100</f>
        <v>79.0665751544269</v>
      </c>
      <c r="AB72" s="78"/>
      <c r="AC72" s="59">
        <f>ABS(Z72-V72)</f>
        <v>2.2446808510638299</v>
      </c>
      <c r="AD72" s="60"/>
    </row>
    <row r="73" spans="1:30" ht="15" customHeight="1">
      <c r="R73" s="61"/>
      <c r="S73" s="89"/>
      <c r="T73" s="31" t="s">
        <v>132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1200</v>
      </c>
      <c r="T74" s="31" t="s">
        <v>133</v>
      </c>
      <c r="U74" s="69">
        <f t="shared" ref="U74" si="39">(V74/$H$1)</f>
        <v>0.87096774193548387</v>
      </c>
      <c r="V74" s="71">
        <v>13.5</v>
      </c>
      <c r="W74" s="63">
        <v>6</v>
      </c>
      <c r="X74" s="65" t="s">
        <v>5</v>
      </c>
      <c r="Y74" s="67" t="s">
        <v>136</v>
      </c>
      <c r="Z74" s="75">
        <f>(S74/((W74*60)+Y74))*3.6</f>
        <v>11.739130434782608</v>
      </c>
      <c r="AA74" s="77">
        <f t="shared" ref="AA74" si="40">(Z74/$H$1)*100</f>
        <v>75.736325385694244</v>
      </c>
      <c r="AB74" s="78"/>
      <c r="AC74" s="59">
        <f>ABS(Z74-V74)</f>
        <v>1.7608695652173925</v>
      </c>
      <c r="AD74" s="60"/>
    </row>
    <row r="75" spans="1:30" ht="15.75" customHeight="1" thickBot="1">
      <c r="R75" s="62"/>
      <c r="S75" s="74"/>
      <c r="T75" s="32" t="s">
        <v>117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84.130107535240526</v>
      </c>
      <c r="AB76" s="100"/>
      <c r="AC76" s="101">
        <f>AVERAGE(AC70:AC75)</f>
        <v>1.4598333320377179</v>
      </c>
      <c r="AD76" s="102"/>
    </row>
    <row r="77" spans="1:30">
      <c r="Z77" s="34" t="s">
        <v>105</v>
      </c>
      <c r="AA77" s="139">
        <v>3</v>
      </c>
      <c r="AB77" s="139"/>
      <c r="AC77" s="139">
        <v>1</v>
      </c>
      <c r="AD77" s="139"/>
    </row>
    <row r="80" spans="1:30" ht="15.75" thickBot="1">
      <c r="A80" s="2">
        <v>41646</v>
      </c>
      <c r="B80" t="s">
        <v>210</v>
      </c>
    </row>
    <row r="81" spans="1:14" ht="19.5" thickBot="1">
      <c r="B81" s="16" t="s">
        <v>2</v>
      </c>
      <c r="C81" s="17"/>
      <c r="D81" s="18" t="s">
        <v>5</v>
      </c>
      <c r="E81" s="19"/>
      <c r="I81" s="35" t="s">
        <v>2</v>
      </c>
      <c r="J81" s="36" t="s">
        <v>2</v>
      </c>
      <c r="K81" s="37" t="s">
        <v>2</v>
      </c>
      <c r="L81" s="18"/>
      <c r="M81" s="18" t="s">
        <v>5</v>
      </c>
      <c r="N81" s="19"/>
    </row>
    <row r="82" spans="1:14" ht="18.75">
      <c r="A82" s="164"/>
      <c r="B82" s="160" t="s">
        <v>1</v>
      </c>
      <c r="C82" s="161"/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/>
      <c r="M82" s="162"/>
      <c r="N82" s="163"/>
    </row>
    <row r="83" spans="1:14" ht="18.75">
      <c r="A83" s="164"/>
      <c r="B83" s="169" t="s">
        <v>4</v>
      </c>
      <c r="C83" s="170" t="e">
        <f>(C82/(E81+(C81*60)))*3.6</f>
        <v>#DIV/0!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 t="e">
        <f>(L82/(N81+(L81*60)))*3.6</f>
        <v>#DIV/0!</v>
      </c>
      <c r="M83" s="171"/>
      <c r="N83" s="172"/>
    </row>
    <row r="84" spans="1:14" ht="19.5" thickBot="1">
      <c r="B84" s="14" t="s">
        <v>3</v>
      </c>
      <c r="C84" s="53" t="e">
        <f>C83/$H$1</f>
        <v>#DIV/0!</v>
      </c>
      <c r="D84" s="47"/>
      <c r="E84" s="48"/>
      <c r="I84" s="41" t="s">
        <v>3</v>
      </c>
      <c r="J84" s="42" t="s">
        <v>3</v>
      </c>
      <c r="K84" s="43" t="s">
        <v>3</v>
      </c>
      <c r="L84" s="46" t="e">
        <f>L83/$H$1</f>
        <v>#DIV/0!</v>
      </c>
      <c r="M84" s="47"/>
      <c r="N84" s="48"/>
    </row>
    <row r="85" spans="1:14" ht="15.75" thickBot="1"/>
    <row r="86" spans="1:14" ht="19.5" thickBot="1">
      <c r="B86" s="16" t="s">
        <v>2</v>
      </c>
      <c r="C86" s="17"/>
      <c r="D86" s="18" t="s">
        <v>5</v>
      </c>
      <c r="E86" s="19"/>
      <c r="I86" s="49" t="s">
        <v>2</v>
      </c>
      <c r="J86" s="50" t="s">
        <v>2</v>
      </c>
      <c r="K86" s="51" t="s">
        <v>2</v>
      </c>
      <c r="L86" s="18"/>
      <c r="M86" s="18" t="s">
        <v>5</v>
      </c>
      <c r="N86" s="19"/>
    </row>
    <row r="87" spans="1:14" ht="18.75">
      <c r="A87" s="164"/>
      <c r="B87" s="160" t="s">
        <v>1</v>
      </c>
      <c r="C87" s="161"/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/>
      <c r="M87" s="162"/>
      <c r="N87" s="163"/>
    </row>
    <row r="88" spans="1:14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 t="e">
        <f>(L87/(N86+(L86*60)))*3.6</f>
        <v>#DIV/0!</v>
      </c>
      <c r="M88" s="171"/>
      <c r="N88" s="172"/>
    </row>
    <row r="89" spans="1:14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 t="e">
        <f>L88/$H$1</f>
        <v>#DIV/0!</v>
      </c>
      <c r="M89" s="47"/>
      <c r="N89" s="48"/>
    </row>
    <row r="90" spans="1:14" ht="15.75" thickBot="1"/>
    <row r="91" spans="1:14" ht="19.5" thickBot="1">
      <c r="B91" s="16" t="s">
        <v>2</v>
      </c>
      <c r="C91" s="17"/>
      <c r="D91" s="18" t="s">
        <v>5</v>
      </c>
      <c r="E91" s="19"/>
    </row>
    <row r="92" spans="1:14" ht="18.75">
      <c r="A92" s="164"/>
      <c r="B92" s="160" t="s">
        <v>1</v>
      </c>
      <c r="C92" s="161"/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52" t="e">
        <f>(C92/(E91+(C91*60)))*3.6</f>
        <v>#DIV/0!</v>
      </c>
      <c r="D93" s="44"/>
      <c r="E93" s="45"/>
    </row>
    <row r="94" spans="1:14" ht="19.5" thickBot="1">
      <c r="B94" s="14" t="s">
        <v>3</v>
      </c>
      <c r="C94" s="53" t="e">
        <f>C93/$H$1</f>
        <v>#DIV/0!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4"/>
  <sheetViews>
    <sheetView topLeftCell="A72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33</v>
      </c>
      <c r="B1" t="s">
        <v>34</v>
      </c>
      <c r="F1" t="s">
        <v>0</v>
      </c>
      <c r="G1" t="s">
        <v>5</v>
      </c>
      <c r="H1">
        <v>15.5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15</v>
      </c>
      <c r="F5" s="7">
        <v>0</v>
      </c>
      <c r="G5" s="8" t="s">
        <v>5</v>
      </c>
      <c r="H5" s="9" t="s">
        <v>14</v>
      </c>
      <c r="I5" s="7">
        <v>0</v>
      </c>
      <c r="J5" s="8" t="s">
        <v>5</v>
      </c>
      <c r="K5" s="9" t="s">
        <v>18</v>
      </c>
      <c r="L5" s="7">
        <v>0</v>
      </c>
      <c r="M5" s="8" t="s">
        <v>5</v>
      </c>
      <c r="N5" s="9" t="s">
        <v>18</v>
      </c>
      <c r="O5" s="7">
        <v>0</v>
      </c>
      <c r="P5" s="8" t="s">
        <v>5</v>
      </c>
      <c r="Q5" s="9" t="s">
        <v>18</v>
      </c>
    </row>
    <row r="6" spans="1:18">
      <c r="A6" s="134"/>
      <c r="B6" s="6" t="s">
        <v>4</v>
      </c>
      <c r="C6" s="136">
        <f>(C4/(E5+(60*C5)))*3.6</f>
        <v>12</v>
      </c>
      <c r="D6" s="137"/>
      <c r="E6" s="138"/>
      <c r="F6" s="136">
        <f t="shared" ref="F6" si="0">(F4/(H5+(60*F5)))*3.6</f>
        <v>10.588235294117649</v>
      </c>
      <c r="G6" s="137"/>
      <c r="H6" s="138"/>
      <c r="I6" s="136">
        <f t="shared" ref="I6" si="1">(I4/(K5+(60*I5)))*3.6</f>
        <v>13.333333333333334</v>
      </c>
      <c r="J6" s="137"/>
      <c r="K6" s="138"/>
      <c r="L6" s="136">
        <f t="shared" ref="L6" si="2">(L4/(N5+(60*L5)))*3.6</f>
        <v>13.333333333333334</v>
      </c>
      <c r="M6" s="137"/>
      <c r="N6" s="138"/>
      <c r="O6" s="136">
        <f t="shared" ref="O6" si="3">(O4/(Q5+(60*O5)))*3.6</f>
        <v>13.333333333333334</v>
      </c>
      <c r="P6" s="137"/>
      <c r="Q6" s="138"/>
    </row>
    <row r="7" spans="1:18" ht="15.75" thickBot="1">
      <c r="A7" s="135"/>
      <c r="B7" s="5" t="s">
        <v>3</v>
      </c>
      <c r="C7" s="129">
        <f>C6/$H$1</f>
        <v>0.77419354838709675</v>
      </c>
      <c r="D7" s="130"/>
      <c r="E7" s="131"/>
      <c r="F7" s="129">
        <f t="shared" ref="F7" si="4">F6/$H$1</f>
        <v>0.68311195445920314</v>
      </c>
      <c r="G7" s="130"/>
      <c r="H7" s="131"/>
      <c r="I7" s="129">
        <f t="shared" ref="I7" si="5">I6/$H$1</f>
        <v>0.86021505376344087</v>
      </c>
      <c r="J7" s="130"/>
      <c r="K7" s="131"/>
      <c r="L7" s="129">
        <f t="shared" ref="L7" si="6">L6/$H$1</f>
        <v>0.86021505376344087</v>
      </c>
      <c r="M7" s="130"/>
      <c r="N7" s="131"/>
      <c r="O7" s="129">
        <f t="shared" ref="O7" si="7">O6/$H$1</f>
        <v>0.86021505376344087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32</v>
      </c>
      <c r="F10" s="7">
        <v>0</v>
      </c>
      <c r="G10" s="8" t="s">
        <v>5</v>
      </c>
      <c r="H10" s="9" t="s">
        <v>35</v>
      </c>
      <c r="I10" s="7">
        <v>0</v>
      </c>
      <c r="J10" s="8" t="s">
        <v>5</v>
      </c>
      <c r="K10" s="9" t="s">
        <v>32</v>
      </c>
      <c r="L10" s="7">
        <v>0</v>
      </c>
      <c r="M10" s="8" t="s">
        <v>5</v>
      </c>
      <c r="N10" s="9" t="s">
        <v>24</v>
      </c>
      <c r="O10" s="7">
        <v>0</v>
      </c>
      <c r="P10" s="8" t="s">
        <v>5</v>
      </c>
      <c r="Q10" s="9" t="s">
        <v>32</v>
      </c>
    </row>
    <row r="11" spans="1:18" ht="15.75" customHeight="1">
      <c r="A11" s="134"/>
      <c r="B11" s="6" t="s">
        <v>4</v>
      </c>
      <c r="C11" s="136">
        <f>(C9/(E10+(60*C10)))*3.6</f>
        <v>16.363636363636367</v>
      </c>
      <c r="D11" s="137"/>
      <c r="E11" s="138"/>
      <c r="F11" s="136">
        <f t="shared" ref="F11" si="8">(F9/(H10+(60*F10)))*3.6</f>
        <v>15.652173913043478</v>
      </c>
      <c r="G11" s="137"/>
      <c r="H11" s="138"/>
      <c r="I11" s="136">
        <f t="shared" ref="I11" si="9">(I9/(K10+(60*I10)))*3.6</f>
        <v>16.363636363636367</v>
      </c>
      <c r="J11" s="137"/>
      <c r="K11" s="138"/>
      <c r="L11" s="136">
        <f t="shared" ref="L11" si="10">(L9/(N10+(60*L10)))*3.6</f>
        <v>17.142857142857142</v>
      </c>
      <c r="M11" s="137"/>
      <c r="N11" s="138"/>
      <c r="O11" s="136">
        <f t="shared" ref="O11" si="11">(O9/(Q10+(60*O10)))*3.6</f>
        <v>16.363636363636367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1.055718475073314</v>
      </c>
      <c r="D12" s="130"/>
      <c r="E12" s="131"/>
      <c r="F12" s="129">
        <f t="shared" ref="F12" si="12">F11/$H$1</f>
        <v>1.0098176718092566</v>
      </c>
      <c r="G12" s="130"/>
      <c r="H12" s="131"/>
      <c r="I12" s="129">
        <f t="shared" ref="I12" si="13">I11/$H$1</f>
        <v>1.055718475073314</v>
      </c>
      <c r="J12" s="130"/>
      <c r="K12" s="131"/>
      <c r="L12" s="129">
        <f t="shared" ref="L12" si="14">L11/$H$1</f>
        <v>1.1059907834101381</v>
      </c>
      <c r="M12" s="130"/>
      <c r="N12" s="131"/>
      <c r="O12" s="129">
        <f t="shared" ref="O12" si="15">O11/$H$1</f>
        <v>1.055718475073314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1290</v>
      </c>
      <c r="D20" s="39"/>
      <c r="E20" s="40"/>
    </row>
    <row r="21" spans="1:17" ht="18.75">
      <c r="B21" s="13" t="s">
        <v>4</v>
      </c>
      <c r="C21" s="52">
        <f>(C20/(E19+(C19*60)))*3.6</f>
        <v>12.9</v>
      </c>
      <c r="D21" s="44"/>
      <c r="E21" s="45"/>
    </row>
    <row r="22" spans="1:17" ht="19.5" thickBot="1">
      <c r="B22" s="14" t="s">
        <v>3</v>
      </c>
      <c r="C22" s="53">
        <f>C21/H1</f>
        <v>0.83225806451612905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9</v>
      </c>
      <c r="F27" s="7">
        <v>0</v>
      </c>
      <c r="G27" s="8" t="s">
        <v>5</v>
      </c>
      <c r="H27" s="9" t="s">
        <v>9</v>
      </c>
      <c r="I27" s="7">
        <v>0</v>
      </c>
      <c r="J27" s="8" t="s">
        <v>5</v>
      </c>
      <c r="K27" s="9" t="s">
        <v>9</v>
      </c>
      <c r="L27" s="7">
        <v>0</v>
      </c>
      <c r="M27" s="8" t="s">
        <v>5</v>
      </c>
      <c r="N27" s="9" t="s">
        <v>29</v>
      </c>
      <c r="O27" s="7">
        <v>0</v>
      </c>
      <c r="P27" s="8" t="s">
        <v>5</v>
      </c>
      <c r="Q27" s="9" t="s">
        <v>9</v>
      </c>
    </row>
    <row r="28" spans="1:17">
      <c r="A28" s="134"/>
      <c r="B28" s="6" t="s">
        <v>4</v>
      </c>
      <c r="C28" s="136">
        <f>(C26/(E27+(60*C27)))*3.6</f>
        <v>12.857142857142858</v>
      </c>
      <c r="D28" s="137"/>
      <c r="E28" s="138"/>
      <c r="F28" s="136">
        <f t="shared" ref="F28" si="24">(F26/(H27+(60*F27)))*3.6</f>
        <v>12.857142857142858</v>
      </c>
      <c r="G28" s="137"/>
      <c r="H28" s="138"/>
      <c r="I28" s="136">
        <f t="shared" ref="I28" si="25">(I26/(K27+(60*I27)))*3.6</f>
        <v>12.857142857142858</v>
      </c>
      <c r="J28" s="137"/>
      <c r="K28" s="138"/>
      <c r="L28" s="136">
        <f t="shared" ref="L28" si="26">(L26/(N27+(60*L27)))*3.6</f>
        <v>12.413793103448276</v>
      </c>
      <c r="M28" s="137"/>
      <c r="N28" s="138"/>
      <c r="O28" s="136">
        <f t="shared" ref="O28" si="27">(O26/(Q27+(60*O27)))*3.6</f>
        <v>12.857142857142858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0.82949308755760376</v>
      </c>
      <c r="D29" s="130"/>
      <c r="E29" s="131"/>
      <c r="F29" s="129">
        <f t="shared" ref="F29" si="28">F28/$H$1</f>
        <v>0.82949308755760376</v>
      </c>
      <c r="G29" s="130"/>
      <c r="H29" s="131"/>
      <c r="I29" s="129">
        <f t="shared" ref="I29" si="29">I28/$H$1</f>
        <v>0.82949308755760376</v>
      </c>
      <c r="J29" s="130"/>
      <c r="K29" s="131"/>
      <c r="L29" s="129">
        <f t="shared" ref="L29" si="30">L28/$H$1</f>
        <v>0.80088987764182429</v>
      </c>
      <c r="M29" s="130"/>
      <c r="N29" s="131"/>
      <c r="O29" s="129">
        <f t="shared" ref="O29" si="31">O28/$H$1</f>
        <v>0.82949308755760376</v>
      </c>
      <c r="P29" s="130"/>
      <c r="Q29" s="131"/>
    </row>
    <row r="30" spans="1:17" ht="15.75" thickBot="1"/>
    <row r="31" spans="1:17" ht="15.75" thickBot="1">
      <c r="A31" s="132">
        <v>1.1000000000000001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9</v>
      </c>
      <c r="F32" s="7">
        <v>0</v>
      </c>
      <c r="G32" s="8" t="s">
        <v>5</v>
      </c>
      <c r="H32" s="9" t="s">
        <v>24</v>
      </c>
      <c r="I32" s="7">
        <v>0</v>
      </c>
      <c r="J32" s="8" t="s">
        <v>5</v>
      </c>
      <c r="K32" s="9"/>
      <c r="L32" s="7">
        <v>0</v>
      </c>
      <c r="M32" s="8" t="s">
        <v>5</v>
      </c>
      <c r="N32" s="9"/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12.857142857142858</v>
      </c>
      <c r="D33" s="137"/>
      <c r="E33" s="138"/>
      <c r="F33" s="136">
        <f t="shared" ref="F33" si="32">(F31/(H32+(60*F32)))*3.6</f>
        <v>17.142857142857142</v>
      </c>
      <c r="G33" s="137"/>
      <c r="H33" s="138"/>
      <c r="I33" s="136" t="e">
        <f t="shared" ref="I33" si="33">(I31/(K32+(60*I32)))*3.6</f>
        <v>#DIV/0!</v>
      </c>
      <c r="J33" s="137"/>
      <c r="K33" s="138"/>
      <c r="L33" s="136" t="e">
        <f t="shared" ref="L33" si="34">(L31/(N32+(60*L32)))*3.6</f>
        <v>#DIV/0!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0.82949308755760376</v>
      </c>
      <c r="D34" s="130"/>
      <c r="E34" s="131"/>
      <c r="F34" s="129">
        <f t="shared" ref="F34" si="36">F33/$H$1</f>
        <v>1.1059907834101381</v>
      </c>
      <c r="G34" s="130"/>
      <c r="H34" s="131"/>
      <c r="I34" s="129"/>
      <c r="J34" s="130"/>
      <c r="K34" s="131"/>
      <c r="L34" s="129"/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13</v>
      </c>
      <c r="M36" s="54"/>
      <c r="N36" s="55"/>
    </row>
    <row r="37" spans="1:17" ht="19.5" thickBot="1">
      <c r="B37" s="15" t="s">
        <v>1</v>
      </c>
      <c r="C37" s="38">
        <v>1000</v>
      </c>
      <c r="D37" s="39"/>
      <c r="E37" s="40"/>
      <c r="I37" s="127" t="s">
        <v>73</v>
      </c>
      <c r="J37" s="128"/>
      <c r="K37" s="128"/>
      <c r="L37" s="42">
        <f>ABS(C38-L36)</f>
        <v>3</v>
      </c>
      <c r="M37" s="42"/>
      <c r="N37" s="43"/>
    </row>
    <row r="38" spans="1:17" ht="18.75">
      <c r="B38" s="13" t="s">
        <v>4</v>
      </c>
      <c r="C38" s="52">
        <f>(C37/(E36+(C36*60)))*3.6</f>
        <v>10</v>
      </c>
      <c r="D38" s="44"/>
      <c r="E38" s="45"/>
    </row>
    <row r="39" spans="1:17" ht="19.5" thickBot="1">
      <c r="B39" s="14" t="s">
        <v>3</v>
      </c>
      <c r="C39" s="53">
        <f>C38/$H$1</f>
        <v>0.64516129032258063</v>
      </c>
      <c r="D39" s="47"/>
      <c r="E39" s="48"/>
      <c r="F39" t="s">
        <v>78</v>
      </c>
    </row>
    <row r="42" spans="1:17" ht="15.75" thickBot="1">
      <c r="A42" s="2">
        <v>41611</v>
      </c>
      <c r="B42" t="s">
        <v>93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13</v>
      </c>
      <c r="M43" s="54"/>
      <c r="N43" s="55"/>
    </row>
    <row r="44" spans="1:17" ht="19.5" thickBot="1">
      <c r="B44" s="15" t="s">
        <v>1</v>
      </c>
      <c r="C44" s="38">
        <v>1325</v>
      </c>
      <c r="D44" s="39"/>
      <c r="E44" s="40"/>
      <c r="I44" s="127" t="s">
        <v>73</v>
      </c>
      <c r="J44" s="128"/>
      <c r="K44" s="128"/>
      <c r="L44" s="42">
        <f>ABS(C45-L43)</f>
        <v>0.25</v>
      </c>
      <c r="M44" s="42"/>
      <c r="N44" s="43"/>
    </row>
    <row r="45" spans="1:17" ht="18.75">
      <c r="B45" s="13" t="s">
        <v>4</v>
      </c>
      <c r="C45" s="52">
        <f>(C44/(E43+(C43*60)))*3.6</f>
        <v>13.25</v>
      </c>
      <c r="D45" s="44"/>
      <c r="E45" s="45"/>
    </row>
    <row r="46" spans="1:17" ht="19.5" thickBot="1">
      <c r="B46" s="14" t="s">
        <v>3</v>
      </c>
      <c r="C46" s="53">
        <f>C45/$H$1</f>
        <v>0.85483870967741937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16</v>
      </c>
      <c r="M48" s="54"/>
      <c r="N48" s="55"/>
    </row>
    <row r="49" spans="1:14" ht="19.5" thickBot="1">
      <c r="B49" s="15" t="s">
        <v>1</v>
      </c>
      <c r="C49" s="38">
        <v>350</v>
      </c>
      <c r="D49" s="39"/>
      <c r="E49" s="40"/>
      <c r="I49" s="127" t="s">
        <v>73</v>
      </c>
      <c r="J49" s="128"/>
      <c r="K49" s="128"/>
      <c r="L49" s="42">
        <f>ABS(C50-L48)</f>
        <v>5.5</v>
      </c>
      <c r="M49" s="42"/>
      <c r="N49" s="43"/>
    </row>
    <row r="50" spans="1:14" ht="18.75">
      <c r="B50" s="13" t="s">
        <v>4</v>
      </c>
      <c r="C50" s="52">
        <f>(C49/(E48+(C48*60)))*3.6</f>
        <v>10.5</v>
      </c>
      <c r="D50" s="44"/>
      <c r="E50" s="45"/>
    </row>
    <row r="51" spans="1:14" ht="19.5" thickBot="1">
      <c r="B51" s="14" t="s">
        <v>3</v>
      </c>
      <c r="C51" s="53">
        <f>C50/$H$1</f>
        <v>0.67741935483870963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0.7661290322580645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2.875</v>
      </c>
      <c r="M53" s="108"/>
      <c r="N53" s="109"/>
    </row>
    <row r="54" spans="1:14" ht="16.5" thickBot="1">
      <c r="B54" s="21" t="s">
        <v>92</v>
      </c>
      <c r="C54" s="110">
        <v>0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0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16</v>
      </c>
      <c r="M58" s="54"/>
      <c r="N58" s="55"/>
    </row>
    <row r="59" spans="1:14" ht="19.5" thickBot="1">
      <c r="B59" s="15" t="s">
        <v>1</v>
      </c>
      <c r="C59" s="38">
        <v>550</v>
      </c>
      <c r="D59" s="39"/>
      <c r="E59" s="40"/>
      <c r="I59" s="127" t="s">
        <v>73</v>
      </c>
      <c r="J59" s="128"/>
      <c r="K59" s="128"/>
      <c r="L59" s="42">
        <f>ABS(C60-L58)</f>
        <v>0.5</v>
      </c>
      <c r="M59" s="42"/>
      <c r="N59" s="43"/>
    </row>
    <row r="60" spans="1:14" ht="18.75">
      <c r="B60" s="13" t="s">
        <v>4</v>
      </c>
      <c r="C60" s="52">
        <f>(C59/(E58+(C58*60)))*3.6</f>
        <v>16.5</v>
      </c>
      <c r="D60" s="44"/>
      <c r="E60" s="45"/>
    </row>
    <row r="61" spans="1:14" ht="19.5" thickBot="1">
      <c r="B61" s="14" t="s">
        <v>3</v>
      </c>
      <c r="C61" s="53">
        <f>C60/$H$1</f>
        <v>1.064516129032258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500</v>
      </c>
      <c r="T70" s="30" t="s">
        <v>101</v>
      </c>
      <c r="U70" s="69">
        <f>(V70/$H$1)</f>
        <v>1</v>
      </c>
      <c r="V70" s="91">
        <v>15.5</v>
      </c>
      <c r="W70" s="155">
        <v>1</v>
      </c>
      <c r="X70" s="156" t="s">
        <v>5</v>
      </c>
      <c r="Y70" s="157" t="s">
        <v>134</v>
      </c>
      <c r="Z70" s="90">
        <f>(S70/((W70*60)+Y70))*3.6</f>
        <v>15.126050420168069</v>
      </c>
      <c r="AA70" s="93">
        <f>(Z70/$H$1)*100</f>
        <v>97.587422065600435</v>
      </c>
      <c r="AB70" s="94"/>
      <c r="AC70" s="97">
        <f>ABS(Z70-V70)</f>
        <v>0.37394957983193144</v>
      </c>
      <c r="AD70" s="98"/>
    </row>
    <row r="71" spans="1:30">
      <c r="R71" s="61"/>
      <c r="S71" s="89"/>
      <c r="T71" s="31" t="s">
        <v>130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800</v>
      </c>
      <c r="T72" s="31" t="s">
        <v>131</v>
      </c>
      <c r="U72" s="69">
        <f t="shared" ref="U72" si="37">(V72/$H$1)</f>
        <v>0.93548387096774188</v>
      </c>
      <c r="V72" s="71">
        <v>14.5</v>
      </c>
      <c r="W72" s="83">
        <v>3</v>
      </c>
      <c r="X72" s="85" t="s">
        <v>5</v>
      </c>
      <c r="Y72" s="87" t="s">
        <v>135</v>
      </c>
      <c r="Z72" s="90">
        <f>(S72/((W72*60)+Y72))*3.6</f>
        <v>12.25531914893617</v>
      </c>
      <c r="AA72" s="77">
        <f t="shared" ref="AA72" si="38">(Z72/$H$1)*100</f>
        <v>79.0665751544269</v>
      </c>
      <c r="AB72" s="78"/>
      <c r="AC72" s="59">
        <f>ABS(Z72-V72)</f>
        <v>2.2446808510638299</v>
      </c>
      <c r="AD72" s="60"/>
    </row>
    <row r="73" spans="1:30" ht="15" customHeight="1">
      <c r="R73" s="61"/>
      <c r="S73" s="89"/>
      <c r="T73" s="31" t="s">
        <v>132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1200</v>
      </c>
      <c r="T74" s="31" t="s">
        <v>133</v>
      </c>
      <c r="U74" s="69">
        <f t="shared" ref="U74" si="39">(V74/$H$1)</f>
        <v>0.87096774193548387</v>
      </c>
      <c r="V74" s="71">
        <v>13.5</v>
      </c>
      <c r="W74" s="63">
        <v>6</v>
      </c>
      <c r="X74" s="65" t="s">
        <v>5</v>
      </c>
      <c r="Y74" s="67" t="s">
        <v>136</v>
      </c>
      <c r="Z74" s="75">
        <f>(S74/((W74*60)+Y74))*3.6</f>
        <v>11.739130434782608</v>
      </c>
      <c r="AA74" s="77">
        <f t="shared" ref="AA74" si="40">(Z74/$H$1)*100</f>
        <v>75.736325385694244</v>
      </c>
      <c r="AB74" s="78"/>
      <c r="AC74" s="59">
        <f>ABS(Z74-V74)</f>
        <v>1.7608695652173925</v>
      </c>
      <c r="AD74" s="60"/>
    </row>
    <row r="75" spans="1:30" ht="15.75" customHeight="1" thickBot="1">
      <c r="R75" s="62"/>
      <c r="S75" s="74"/>
      <c r="T75" s="32" t="s">
        <v>117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84.130107535240526</v>
      </c>
      <c r="AB76" s="100"/>
      <c r="AC76" s="101">
        <f>AVERAGE(AC70:AC75)</f>
        <v>1.4598333320377179</v>
      </c>
      <c r="AD76" s="102"/>
    </row>
    <row r="77" spans="1:30">
      <c r="Z77" s="34" t="s">
        <v>105</v>
      </c>
      <c r="AA77" s="139">
        <v>3</v>
      </c>
      <c r="AB77" s="139"/>
      <c r="AC77" s="139">
        <v>1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209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29</v>
      </c>
    </row>
    <row r="82" spans="1:14" ht="18.75">
      <c r="A82" s="164"/>
      <c r="B82" s="160" t="s">
        <v>1</v>
      </c>
      <c r="C82" s="161">
        <v>900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650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13.670886075949367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15.704697986577182</v>
      </c>
      <c r="M83" s="171"/>
      <c r="N83" s="172"/>
    </row>
    <row r="84" spans="1:14" ht="19.5" thickBot="1">
      <c r="B84" s="14" t="s">
        <v>3</v>
      </c>
      <c r="C84" s="53">
        <f>C83/$H$1</f>
        <v>0.88199265006124949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1.013206321714657</v>
      </c>
      <c r="M84" s="47"/>
      <c r="N84" s="48"/>
    </row>
    <row r="85" spans="1:14" ht="15.75" thickBot="1"/>
    <row r="86" spans="1:14" ht="19.5" thickBot="1">
      <c r="B86" s="16" t="s">
        <v>2</v>
      </c>
      <c r="C86" s="174"/>
      <c r="D86" s="175" t="s">
        <v>5</v>
      </c>
      <c r="E86" s="176"/>
      <c r="I86" s="49" t="s">
        <v>2</v>
      </c>
      <c r="J86" s="50" t="s">
        <v>2</v>
      </c>
      <c r="K86" s="51" t="s">
        <v>2</v>
      </c>
      <c r="L86" s="18">
        <v>2</v>
      </c>
      <c r="M86" s="18" t="s">
        <v>5</v>
      </c>
      <c r="N86" s="19" t="s">
        <v>134</v>
      </c>
    </row>
    <row r="87" spans="1:14" ht="18.75">
      <c r="A87" s="164"/>
      <c r="B87" s="160" t="s">
        <v>1</v>
      </c>
      <c r="C87" s="177"/>
      <c r="D87" s="178"/>
      <c r="E87" s="179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650</v>
      </c>
      <c r="M87" s="162"/>
      <c r="N87" s="163"/>
    </row>
    <row r="88" spans="1:14" ht="18.75">
      <c r="A88" s="164"/>
      <c r="B88" s="169" t="s">
        <v>4</v>
      </c>
      <c r="C88" s="170" t="e">
        <f>(C87/(E86+(C86*60)))*3.6</f>
        <v>#DIV/0!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13.072625698324021</v>
      </c>
      <c r="M88" s="171"/>
      <c r="N88" s="172"/>
    </row>
    <row r="89" spans="1:14" ht="19.5" thickBot="1">
      <c r="B89" s="14" t="s">
        <v>3</v>
      </c>
      <c r="C89" s="53" t="e">
        <f>C88/$H$1</f>
        <v>#DIV/0!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0.84339520634348519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209</v>
      </c>
    </row>
    <row r="92" spans="1:14" ht="18.75">
      <c r="A92" s="164"/>
      <c r="B92" s="160" t="s">
        <v>1</v>
      </c>
      <c r="C92" s="161">
        <v>900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13.670886075949367</v>
      </c>
      <c r="D93" s="171"/>
      <c r="E93" s="172"/>
    </row>
    <row r="94" spans="1:14" ht="19.5" thickBot="1">
      <c r="B94" s="14" t="s">
        <v>3</v>
      </c>
      <c r="C94" s="53">
        <f>C93/$H$1</f>
        <v>0.88199265006124949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94"/>
  <sheetViews>
    <sheetView topLeftCell="A73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36</v>
      </c>
      <c r="B1" t="s">
        <v>37</v>
      </c>
      <c r="F1" t="s">
        <v>0</v>
      </c>
      <c r="G1" t="s">
        <v>5</v>
      </c>
      <c r="H1">
        <v>12.5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10</v>
      </c>
      <c r="F5" s="7">
        <v>0</v>
      </c>
      <c r="G5" s="8" t="s">
        <v>5</v>
      </c>
      <c r="H5" s="9" t="s">
        <v>6</v>
      </c>
      <c r="I5" s="7">
        <v>0</v>
      </c>
      <c r="J5" s="8" t="s">
        <v>5</v>
      </c>
      <c r="K5" s="9" t="s">
        <v>14</v>
      </c>
      <c r="L5" s="7">
        <v>0</v>
      </c>
      <c r="M5" s="8" t="s">
        <v>5</v>
      </c>
      <c r="N5" s="9" t="s">
        <v>6</v>
      </c>
      <c r="O5" s="7">
        <v>0</v>
      </c>
      <c r="P5" s="8" t="s">
        <v>5</v>
      </c>
      <c r="Q5" s="9" t="s">
        <v>6</v>
      </c>
    </row>
    <row r="6" spans="1:18">
      <c r="A6" s="134"/>
      <c r="B6" s="6" t="s">
        <v>4</v>
      </c>
      <c r="C6" s="136">
        <f>(C4/(E5+(60*C5)))*3.6</f>
        <v>11.25</v>
      </c>
      <c r="D6" s="137"/>
      <c r="E6" s="138"/>
      <c r="F6" s="136">
        <f t="shared" ref="F6" si="0">(F4/(H5+(60*F5)))*3.6</f>
        <v>10.90909090909091</v>
      </c>
      <c r="G6" s="137"/>
      <c r="H6" s="138"/>
      <c r="I6" s="136">
        <f t="shared" ref="I6" si="1">(I4/(K5+(60*I5)))*3.6</f>
        <v>10.588235294117649</v>
      </c>
      <c r="J6" s="137"/>
      <c r="K6" s="138"/>
      <c r="L6" s="136">
        <f t="shared" ref="L6" si="2">(L4/(N5+(60*L5)))*3.6</f>
        <v>10.90909090909091</v>
      </c>
      <c r="M6" s="137"/>
      <c r="N6" s="138"/>
      <c r="O6" s="136">
        <f t="shared" ref="O6" si="3">(O4/(Q5+(60*O5)))*3.6</f>
        <v>10.90909090909091</v>
      </c>
      <c r="P6" s="137"/>
      <c r="Q6" s="138"/>
    </row>
    <row r="7" spans="1:18" ht="15.75" thickBot="1">
      <c r="A7" s="135"/>
      <c r="B7" s="5" t="s">
        <v>3</v>
      </c>
      <c r="C7" s="129">
        <f>C6/$H$1</f>
        <v>0.9</v>
      </c>
      <c r="D7" s="130"/>
      <c r="E7" s="131"/>
      <c r="F7" s="129">
        <f t="shared" ref="F7" si="4">F6/$H$1</f>
        <v>0.8727272727272728</v>
      </c>
      <c r="G7" s="130"/>
      <c r="H7" s="131"/>
      <c r="I7" s="129">
        <f t="shared" ref="I7" si="5">I6/$H$1</f>
        <v>0.84705882352941186</v>
      </c>
      <c r="J7" s="130"/>
      <c r="K7" s="131"/>
      <c r="L7" s="129">
        <f t="shared" ref="L7" si="6">L6/$H$1</f>
        <v>0.8727272727272728</v>
      </c>
      <c r="M7" s="130"/>
      <c r="N7" s="131"/>
      <c r="O7" s="129">
        <f t="shared" ref="O7" si="7">O6/$H$1</f>
        <v>0.8727272727272728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>
        <v>0</v>
      </c>
      <c r="D10" s="8" t="s">
        <v>5</v>
      </c>
      <c r="E10" s="9" t="s">
        <v>15</v>
      </c>
      <c r="F10" s="7">
        <v>0</v>
      </c>
      <c r="G10" s="8" t="s">
        <v>5</v>
      </c>
      <c r="H10" s="9" t="s">
        <v>35</v>
      </c>
      <c r="I10" s="7">
        <v>0</v>
      </c>
      <c r="J10" s="8" t="s">
        <v>5</v>
      </c>
      <c r="K10" s="9" t="s">
        <v>38</v>
      </c>
      <c r="L10" s="7">
        <v>0</v>
      </c>
      <c r="M10" s="8" t="s">
        <v>5</v>
      </c>
      <c r="N10" s="9" t="s">
        <v>39</v>
      </c>
      <c r="O10" s="7">
        <v>0</v>
      </c>
      <c r="P10" s="8" t="s">
        <v>5</v>
      </c>
      <c r="Q10" s="9" t="s">
        <v>17</v>
      </c>
    </row>
    <row r="11" spans="1:18" ht="15.75" customHeight="1">
      <c r="A11" s="134"/>
      <c r="B11" s="6" t="s">
        <v>4</v>
      </c>
      <c r="C11" s="136">
        <f>(C9/(E10+(60*C10)))*3.6</f>
        <v>12</v>
      </c>
      <c r="D11" s="137"/>
      <c r="E11" s="138"/>
      <c r="F11" s="136">
        <f t="shared" ref="F11" si="8">(F9/(H10+(60*F10)))*3.6</f>
        <v>15.652173913043478</v>
      </c>
      <c r="G11" s="137"/>
      <c r="H11" s="138"/>
      <c r="I11" s="136">
        <f t="shared" ref="I11" si="9">(I9/(K10+(60*I10)))*3.6</f>
        <v>13.846153846153847</v>
      </c>
      <c r="J11" s="137"/>
      <c r="K11" s="138"/>
      <c r="L11" s="136">
        <f t="shared" ref="L11" si="10">(L9/(N10+(60*L10)))*3.6</f>
        <v>15.000000000000002</v>
      </c>
      <c r="M11" s="137"/>
      <c r="N11" s="138"/>
      <c r="O11" s="136">
        <f t="shared" ref="O11" si="11">(O9/(Q10+(60*O10)))*3.6</f>
        <v>14.4</v>
      </c>
      <c r="P11" s="137"/>
      <c r="Q11" s="138"/>
    </row>
    <row r="12" spans="1:18" ht="15.75" customHeight="1" thickBot="1">
      <c r="A12" s="135"/>
      <c r="B12" s="5" t="s">
        <v>3</v>
      </c>
      <c r="C12" s="129">
        <f>C11/$H$1</f>
        <v>0.96</v>
      </c>
      <c r="D12" s="130"/>
      <c r="E12" s="131"/>
      <c r="F12" s="129">
        <f t="shared" ref="F12" si="12">F11/$H$1</f>
        <v>1.2521739130434784</v>
      </c>
      <c r="G12" s="130"/>
      <c r="H12" s="131"/>
      <c r="I12" s="129">
        <f t="shared" ref="I12" si="13">I11/$H$1</f>
        <v>1.1076923076923078</v>
      </c>
      <c r="J12" s="130"/>
      <c r="K12" s="131"/>
      <c r="L12" s="129">
        <f t="shared" ref="L12" si="14">L11/$H$1</f>
        <v>1.2000000000000002</v>
      </c>
      <c r="M12" s="130"/>
      <c r="N12" s="131"/>
      <c r="O12" s="129">
        <f t="shared" ref="O12" si="15">O11/$H$1</f>
        <v>1.1520000000000001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1110</v>
      </c>
      <c r="D20" s="39"/>
      <c r="E20" s="40"/>
    </row>
    <row r="21" spans="1:17" ht="18.75">
      <c r="B21" s="13" t="s">
        <v>4</v>
      </c>
      <c r="C21" s="52">
        <f>(C20/(E19+(C19*60)))*3.6</f>
        <v>11.100000000000001</v>
      </c>
      <c r="D21" s="44"/>
      <c r="E21" s="45"/>
    </row>
    <row r="22" spans="1:17" ht="19.5" thickBot="1">
      <c r="B22" s="14" t="s">
        <v>3</v>
      </c>
      <c r="C22" s="53">
        <f>C21/H1</f>
        <v>0.88800000000000012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6</v>
      </c>
      <c r="F27" s="7">
        <v>0</v>
      </c>
      <c r="G27" s="8" t="s">
        <v>5</v>
      </c>
      <c r="H27" s="9" t="s">
        <v>10</v>
      </c>
      <c r="I27" s="7">
        <v>0</v>
      </c>
      <c r="J27" s="8" t="s">
        <v>5</v>
      </c>
      <c r="K27" s="9" t="s">
        <v>10</v>
      </c>
      <c r="L27" s="7">
        <v>0</v>
      </c>
      <c r="M27" s="8" t="s">
        <v>5</v>
      </c>
      <c r="N27" s="9" t="s">
        <v>15</v>
      </c>
      <c r="O27" s="7">
        <v>0</v>
      </c>
      <c r="P27" s="8" t="s">
        <v>5</v>
      </c>
      <c r="Q27" s="9" t="s">
        <v>79</v>
      </c>
    </row>
    <row r="28" spans="1:17">
      <c r="A28" s="134"/>
      <c r="B28" s="6" t="s">
        <v>4</v>
      </c>
      <c r="C28" s="136">
        <f>(C26/(E27+(60*C27)))*3.6</f>
        <v>10.90909090909091</v>
      </c>
      <c r="D28" s="137"/>
      <c r="E28" s="138"/>
      <c r="F28" s="136">
        <f t="shared" ref="F28" si="24">(F26/(H27+(60*F27)))*3.6</f>
        <v>11.25</v>
      </c>
      <c r="G28" s="137"/>
      <c r="H28" s="138"/>
      <c r="I28" s="136">
        <f t="shared" ref="I28" si="25">(I26/(K27+(60*I27)))*3.6</f>
        <v>11.25</v>
      </c>
      <c r="J28" s="137"/>
      <c r="K28" s="138"/>
      <c r="L28" s="136">
        <f t="shared" ref="L28" si="26">(L26/(N27+(60*L27)))*3.6</f>
        <v>12</v>
      </c>
      <c r="M28" s="137"/>
      <c r="N28" s="138"/>
      <c r="O28" s="136">
        <f t="shared" ref="O28" si="27">(O26/(Q27+(60*O27)))*3.6</f>
        <v>11.042944785276074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0.8727272727272728</v>
      </c>
      <c r="D29" s="130"/>
      <c r="E29" s="131"/>
      <c r="F29" s="129">
        <f t="shared" ref="F29" si="28">F28/$H$1</f>
        <v>0.9</v>
      </c>
      <c r="G29" s="130"/>
      <c r="H29" s="131"/>
      <c r="I29" s="129">
        <f t="shared" ref="I29" si="29">I28/$H$1</f>
        <v>0.9</v>
      </c>
      <c r="J29" s="130"/>
      <c r="K29" s="131"/>
      <c r="L29" s="129">
        <f t="shared" ref="L29" si="30">L28/$H$1</f>
        <v>0.96</v>
      </c>
      <c r="M29" s="130"/>
      <c r="N29" s="131"/>
      <c r="O29" s="129">
        <f t="shared" ref="O29" si="31">O28/$H$1</f>
        <v>0.8834355828220859</v>
      </c>
      <c r="P29" s="130"/>
      <c r="Q29" s="131"/>
    </row>
    <row r="30" spans="1:17" ht="15.75" thickBot="1"/>
    <row r="31" spans="1:17" ht="15.75" thickBot="1">
      <c r="A31" s="132">
        <v>0.95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18</v>
      </c>
      <c r="F32" s="7">
        <v>0</v>
      </c>
      <c r="G32" s="8" t="s">
        <v>5</v>
      </c>
      <c r="H32" s="9" t="s">
        <v>32</v>
      </c>
      <c r="I32" s="7">
        <v>0</v>
      </c>
      <c r="J32" s="8" t="s">
        <v>5</v>
      </c>
      <c r="K32" s="9" t="s">
        <v>39</v>
      </c>
      <c r="L32" s="7">
        <v>0</v>
      </c>
      <c r="M32" s="8" t="s">
        <v>5</v>
      </c>
      <c r="N32" s="9" t="s">
        <v>29</v>
      </c>
      <c r="O32" s="7">
        <v>0</v>
      </c>
      <c r="P32" s="8" t="s">
        <v>5</v>
      </c>
      <c r="Q32" s="9"/>
    </row>
    <row r="33" spans="1:17">
      <c r="A33" s="134"/>
      <c r="B33" s="6" t="s">
        <v>4</v>
      </c>
      <c r="C33" s="136">
        <f>(C31/(E32+(60*C32)))*3.6</f>
        <v>13.333333333333334</v>
      </c>
      <c r="D33" s="137"/>
      <c r="E33" s="138"/>
      <c r="F33" s="136">
        <f t="shared" ref="F33" si="32">(F31/(H32+(60*F32)))*3.6</f>
        <v>16.363636363636367</v>
      </c>
      <c r="G33" s="137"/>
      <c r="H33" s="138"/>
      <c r="I33" s="136">
        <f t="shared" ref="I33" si="33">(I31/(K32+(60*I32)))*3.6</f>
        <v>15.000000000000002</v>
      </c>
      <c r="J33" s="137"/>
      <c r="K33" s="138"/>
      <c r="L33" s="136">
        <f t="shared" ref="L33" si="34">(L31/(N32+(60*L32)))*3.6</f>
        <v>12.413793103448276</v>
      </c>
      <c r="M33" s="137"/>
      <c r="N33" s="138"/>
      <c r="O33" s="136" t="e">
        <f t="shared" ref="O33" si="35">(O31/(Q32+(60*O32)))*3.6</f>
        <v>#DIV/0!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1.0666666666666667</v>
      </c>
      <c r="D34" s="130"/>
      <c r="E34" s="131"/>
      <c r="F34" s="129">
        <f t="shared" ref="F34" si="36">F33/$H$1</f>
        <v>1.3090909090909093</v>
      </c>
      <c r="G34" s="130"/>
      <c r="H34" s="131"/>
      <c r="I34" s="129">
        <f t="shared" ref="I34" si="37">I33/$H$1</f>
        <v>1.2000000000000002</v>
      </c>
      <c r="J34" s="130"/>
      <c r="K34" s="131"/>
      <c r="L34" s="129">
        <f t="shared" ref="L34" si="38">L33/$H$1</f>
        <v>0.99310344827586206</v>
      </c>
      <c r="M34" s="130"/>
      <c r="N34" s="131"/>
      <c r="O34" s="129"/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12.5</v>
      </c>
      <c r="M36" s="54"/>
      <c r="N36" s="55"/>
    </row>
    <row r="37" spans="1:17" ht="19.5" thickBot="1">
      <c r="B37" s="15" t="s">
        <v>1</v>
      </c>
      <c r="C37" s="38">
        <v>1200</v>
      </c>
      <c r="D37" s="39"/>
      <c r="E37" s="40"/>
      <c r="I37" s="127" t="s">
        <v>73</v>
      </c>
      <c r="J37" s="128"/>
      <c r="K37" s="128"/>
      <c r="L37" s="42">
        <f>ABS(C38-L36)</f>
        <v>0.5</v>
      </c>
      <c r="M37" s="42"/>
      <c r="N37" s="43"/>
    </row>
    <row r="38" spans="1:17" ht="18.75">
      <c r="B38" s="13" t="s">
        <v>4</v>
      </c>
      <c r="C38" s="52">
        <f>(C37/(E36+(C36*60)))*3.6</f>
        <v>12</v>
      </c>
      <c r="D38" s="44"/>
      <c r="E38" s="45"/>
    </row>
    <row r="39" spans="1:17" ht="19.5" thickBot="1">
      <c r="B39" s="14" t="s">
        <v>3</v>
      </c>
      <c r="C39" s="53">
        <f>C38/$H$1</f>
        <v>0.96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11.5</v>
      </c>
      <c r="M43" s="54"/>
      <c r="N43" s="55"/>
    </row>
    <row r="44" spans="1:17" ht="19.5" thickBot="1">
      <c r="B44" s="15" t="s">
        <v>1</v>
      </c>
      <c r="C44" s="38">
        <v>1070</v>
      </c>
      <c r="D44" s="39"/>
      <c r="E44" s="40"/>
      <c r="I44" s="127" t="s">
        <v>73</v>
      </c>
      <c r="J44" s="128"/>
      <c r="K44" s="128"/>
      <c r="L44" s="42">
        <f>ABS(C45-L43)</f>
        <v>0.79999999999999893</v>
      </c>
      <c r="M44" s="42"/>
      <c r="N44" s="43"/>
    </row>
    <row r="45" spans="1:17" ht="18.75">
      <c r="B45" s="13" t="s">
        <v>4</v>
      </c>
      <c r="C45" s="52">
        <f>(C44/(E43+(C43*60)))*3.6</f>
        <v>10.700000000000001</v>
      </c>
      <c r="D45" s="44"/>
      <c r="E45" s="45"/>
    </row>
    <row r="46" spans="1:17" ht="19.5" thickBot="1">
      <c r="B46" s="14" t="s">
        <v>3</v>
      </c>
      <c r="C46" s="53">
        <f>C45/$H$1</f>
        <v>0.85600000000000009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15.5</v>
      </c>
      <c r="M48" s="54"/>
      <c r="N48" s="55"/>
    </row>
    <row r="49" spans="1:14" ht="19.5" thickBot="1">
      <c r="B49" s="15" t="s">
        <v>1</v>
      </c>
      <c r="C49" s="38">
        <v>450</v>
      </c>
      <c r="D49" s="39"/>
      <c r="E49" s="40"/>
      <c r="I49" s="127" t="s">
        <v>73</v>
      </c>
      <c r="J49" s="128"/>
      <c r="K49" s="128"/>
      <c r="L49" s="42">
        <f>ABS(C50-L48)</f>
        <v>2</v>
      </c>
      <c r="M49" s="42"/>
      <c r="N49" s="43"/>
    </row>
    <row r="50" spans="1:14" ht="18.75">
      <c r="B50" s="13" t="s">
        <v>4</v>
      </c>
      <c r="C50" s="52">
        <f>(C49/(E48+(C48*60)))*3.6</f>
        <v>13.5</v>
      </c>
      <c r="D50" s="44"/>
      <c r="E50" s="45"/>
    </row>
    <row r="51" spans="1:14" ht="19.5" thickBot="1">
      <c r="B51" s="14" t="s">
        <v>3</v>
      </c>
      <c r="C51" s="53">
        <f>C50/$H$1</f>
        <v>1.08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0.96800000000000008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1.3999999999999995</v>
      </c>
      <c r="M53" s="108"/>
      <c r="N53" s="109"/>
    </row>
    <row r="54" spans="1:14" ht="16.5" thickBot="1">
      <c r="B54" s="21" t="s">
        <v>92</v>
      </c>
      <c r="C54" s="110">
        <v>7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2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12.5</v>
      </c>
      <c r="M58" s="54"/>
      <c r="N58" s="55"/>
    </row>
    <row r="59" spans="1:14" ht="19.5" thickBot="1">
      <c r="B59" s="15" t="s">
        <v>1</v>
      </c>
      <c r="C59" s="38">
        <v>430</v>
      </c>
      <c r="D59" s="39"/>
      <c r="E59" s="40"/>
      <c r="I59" s="127" t="s">
        <v>73</v>
      </c>
      <c r="J59" s="128"/>
      <c r="K59" s="128"/>
      <c r="L59" s="42">
        <f>ABS(C60-L58)</f>
        <v>0.40000000000000036</v>
      </c>
      <c r="M59" s="42"/>
      <c r="N59" s="43"/>
    </row>
    <row r="60" spans="1:14" ht="18.75">
      <c r="B60" s="13" t="s">
        <v>4</v>
      </c>
      <c r="C60" s="52">
        <f>(C59/(E58+(C58*60)))*3.6</f>
        <v>12.9</v>
      </c>
      <c r="D60" s="44"/>
      <c r="E60" s="45"/>
    </row>
    <row r="61" spans="1:14" ht="19.5" thickBot="1">
      <c r="B61" s="14" t="s">
        <v>3</v>
      </c>
      <c r="C61" s="53">
        <f>C60/$H$1</f>
        <v>1.032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400</v>
      </c>
      <c r="T70" s="30" t="s">
        <v>101</v>
      </c>
      <c r="U70" s="69">
        <f>(V70/$H$1)</f>
        <v>0.92</v>
      </c>
      <c r="V70" s="91">
        <v>11.5</v>
      </c>
      <c r="W70" s="155">
        <v>1</v>
      </c>
      <c r="X70" s="156" t="s">
        <v>5</v>
      </c>
      <c r="Y70" s="157" t="s">
        <v>59</v>
      </c>
      <c r="Z70" s="90">
        <f>(S70/((W70*60)+Y70))*3.6</f>
        <v>14.4</v>
      </c>
      <c r="AA70" s="93">
        <f>(Z70/$H$1)*100</f>
        <v>115.20000000000002</v>
      </c>
      <c r="AB70" s="94"/>
      <c r="AC70" s="97">
        <f>ABS(Z70-V70)</f>
        <v>2.9000000000000004</v>
      </c>
      <c r="AD70" s="98"/>
    </row>
    <row r="71" spans="1:30">
      <c r="R71" s="61"/>
      <c r="S71" s="89"/>
      <c r="T71" s="31" t="s">
        <v>137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700</v>
      </c>
      <c r="T72" s="31" t="s">
        <v>138</v>
      </c>
      <c r="U72" s="69">
        <f t="shared" ref="U72" si="39">(V72/$H$1)</f>
        <v>0.84</v>
      </c>
      <c r="V72" s="71">
        <v>10.5</v>
      </c>
      <c r="W72" s="83">
        <v>4</v>
      </c>
      <c r="X72" s="85" t="s">
        <v>5</v>
      </c>
      <c r="Y72" s="87" t="s">
        <v>142</v>
      </c>
      <c r="Z72" s="90">
        <f>(S72/((W72*60)+Y72))*3.6</f>
        <v>10.45643153526971</v>
      </c>
      <c r="AA72" s="77">
        <f t="shared" ref="AA72" si="40">(Z72/$H$1)*100</f>
        <v>83.651452282157678</v>
      </c>
      <c r="AB72" s="78"/>
      <c r="AC72" s="59">
        <f>ABS(Z72-V72)</f>
        <v>4.3568464730290302E-2</v>
      </c>
      <c r="AD72" s="60"/>
    </row>
    <row r="73" spans="1:30" ht="15" customHeight="1">
      <c r="R73" s="61"/>
      <c r="S73" s="89"/>
      <c r="T73" s="31" t="s">
        <v>139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900</v>
      </c>
      <c r="T74" s="31" t="s">
        <v>140</v>
      </c>
      <c r="U74" s="69">
        <f t="shared" ref="U74" si="41">(V74/$H$1)</f>
        <v>0.84</v>
      </c>
      <c r="V74" s="71">
        <v>10.5</v>
      </c>
      <c r="W74" s="63">
        <v>5</v>
      </c>
      <c r="X74" s="65" t="s">
        <v>5</v>
      </c>
      <c r="Y74" s="67" t="s">
        <v>142</v>
      </c>
      <c r="Z74" s="75">
        <f>(S74/((W74*60)+Y74))*3.6</f>
        <v>10.764119601328904</v>
      </c>
      <c r="AA74" s="77">
        <f t="shared" ref="AA74" si="42">(Z74/$H$1)*100</f>
        <v>86.112956810631232</v>
      </c>
      <c r="AB74" s="78"/>
      <c r="AC74" s="59">
        <f>ABS(Z74-V74)</f>
        <v>0.264119601328904</v>
      </c>
      <c r="AD74" s="60"/>
    </row>
    <row r="75" spans="1:30" ht="15.75" customHeight="1" thickBot="1">
      <c r="R75" s="62"/>
      <c r="S75" s="74"/>
      <c r="T75" s="32" t="s">
        <v>141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94.988136364262985</v>
      </c>
      <c r="AB76" s="100"/>
      <c r="AC76" s="101">
        <f>AVERAGE(AC70:AC75)</f>
        <v>1.069229355353065</v>
      </c>
      <c r="AD76" s="102"/>
    </row>
    <row r="77" spans="1:30">
      <c r="Z77" s="34" t="s">
        <v>105</v>
      </c>
      <c r="AA77" s="139">
        <v>6.5</v>
      </c>
      <c r="AB77" s="139"/>
      <c r="AC77" s="139">
        <v>1.5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8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6</v>
      </c>
    </row>
    <row r="82" spans="1:14" ht="18.75">
      <c r="A82" s="164"/>
      <c r="B82" s="160" t="s">
        <v>1</v>
      </c>
      <c r="C82" s="161">
        <v>750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600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12.442396313364055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14.117647058823529</v>
      </c>
      <c r="M83" s="171"/>
      <c r="N83" s="172"/>
    </row>
    <row r="84" spans="1:14" ht="19.5" thickBot="1">
      <c r="B84" s="14" t="s">
        <v>3</v>
      </c>
      <c r="C84" s="53">
        <f>C83/$H$1</f>
        <v>0.99539170506912444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1.1294117647058823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1</v>
      </c>
      <c r="D86" s="18" t="s">
        <v>5</v>
      </c>
      <c r="E86" s="19" t="s">
        <v>206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211</v>
      </c>
    </row>
    <row r="87" spans="1:14" ht="18.75">
      <c r="A87" s="164"/>
      <c r="B87" s="160" t="s">
        <v>1</v>
      </c>
      <c r="C87" s="161">
        <v>450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600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14.336283185840708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11.428571428571429</v>
      </c>
      <c r="M88" s="171"/>
      <c r="N88" s="172"/>
    </row>
    <row r="89" spans="1:14" ht="19.5" thickBot="1">
      <c r="B89" s="14" t="s">
        <v>3</v>
      </c>
      <c r="C89" s="53">
        <f>C88/$H$1</f>
        <v>1.1469026548672567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0.91428571428571426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3</v>
      </c>
      <c r="D91" s="18" t="s">
        <v>5</v>
      </c>
      <c r="E91" s="19" t="s">
        <v>160</v>
      </c>
    </row>
    <row r="92" spans="1:14" ht="18.75">
      <c r="A92" s="164"/>
      <c r="B92" s="160" t="s">
        <v>1</v>
      </c>
      <c r="C92" s="161">
        <v>750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11.790393013100436</v>
      </c>
      <c r="D93" s="171"/>
      <c r="E93" s="172"/>
    </row>
    <row r="94" spans="1:14" ht="19.5" thickBot="1">
      <c r="B94" s="14" t="s">
        <v>3</v>
      </c>
      <c r="C94" s="53">
        <f>C93/$H$1</f>
        <v>0.94323144104803491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9"/>
  <sheetViews>
    <sheetView topLeftCell="A75" workbookViewId="0">
      <selection activeCell="C98" sqref="C98:E98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40</v>
      </c>
      <c r="B1" t="s">
        <v>41</v>
      </c>
      <c r="F1" t="s">
        <v>0</v>
      </c>
      <c r="G1" t="s">
        <v>5</v>
      </c>
      <c r="H1">
        <v>13.5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10</v>
      </c>
      <c r="F5" s="7">
        <v>0</v>
      </c>
      <c r="G5" s="8" t="s">
        <v>5</v>
      </c>
      <c r="H5" s="9" t="s">
        <v>15</v>
      </c>
      <c r="I5" s="7">
        <v>0</v>
      </c>
      <c r="J5" s="8" t="s">
        <v>5</v>
      </c>
      <c r="K5" s="9" t="s">
        <v>9</v>
      </c>
      <c r="L5" s="7">
        <v>0</v>
      </c>
      <c r="M5" s="8" t="s">
        <v>5</v>
      </c>
      <c r="N5" s="9" t="s">
        <v>15</v>
      </c>
      <c r="O5" s="7">
        <v>0</v>
      </c>
      <c r="P5" s="8" t="s">
        <v>5</v>
      </c>
      <c r="Q5" s="9" t="s">
        <v>16</v>
      </c>
    </row>
    <row r="6" spans="1:18">
      <c r="A6" s="134"/>
      <c r="B6" s="6" t="s">
        <v>4</v>
      </c>
      <c r="C6" s="136">
        <f>(C4/(E5+(60*C5)))*3.6</f>
        <v>11.25</v>
      </c>
      <c r="D6" s="137"/>
      <c r="E6" s="138"/>
      <c r="F6" s="136">
        <f t="shared" ref="F6" si="0">(F4/(H5+(60*F5)))*3.6</f>
        <v>12</v>
      </c>
      <c r="G6" s="137"/>
      <c r="H6" s="138"/>
      <c r="I6" s="136">
        <f t="shared" ref="I6" si="1">(I4/(K5+(60*I5)))*3.6</f>
        <v>12.857142857142858</v>
      </c>
      <c r="J6" s="137"/>
      <c r="K6" s="138"/>
      <c r="L6" s="136">
        <f t="shared" ref="L6" si="2">(L4/(N5+(60*L5)))*3.6</f>
        <v>12</v>
      </c>
      <c r="M6" s="137"/>
      <c r="N6" s="138"/>
      <c r="O6" s="136">
        <f t="shared" ref="O6" si="3">(O4/(Q5+(60*O5)))*3.6</f>
        <v>11.612903225806452</v>
      </c>
      <c r="P6" s="137"/>
      <c r="Q6" s="138"/>
    </row>
    <row r="7" spans="1:18" ht="15.75" thickBot="1">
      <c r="A7" s="135"/>
      <c r="B7" s="5" t="s">
        <v>3</v>
      </c>
      <c r="C7" s="129">
        <f>C6/$H$1</f>
        <v>0.83333333333333337</v>
      </c>
      <c r="D7" s="130"/>
      <c r="E7" s="131"/>
      <c r="F7" s="129">
        <f t="shared" ref="F7" si="4">F6/$H$1</f>
        <v>0.88888888888888884</v>
      </c>
      <c r="G7" s="130"/>
      <c r="H7" s="131"/>
      <c r="I7" s="129">
        <f t="shared" ref="I7" si="5">I6/$H$1</f>
        <v>0.95238095238095244</v>
      </c>
      <c r="J7" s="130"/>
      <c r="K7" s="131"/>
      <c r="L7" s="129">
        <f t="shared" ref="L7" si="6">L6/$H$1</f>
        <v>0.88888888888888884</v>
      </c>
      <c r="M7" s="130"/>
      <c r="N7" s="131"/>
      <c r="O7" s="129">
        <f t="shared" ref="O7" si="7">O6/$H$1</f>
        <v>0.86021505376344087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1070</v>
      </c>
      <c r="D20" s="39"/>
      <c r="E20" s="40"/>
    </row>
    <row r="21" spans="1:17" ht="18.75">
      <c r="B21" s="13" t="s">
        <v>4</v>
      </c>
      <c r="C21" s="52">
        <f>(C20/(E19+(C19*60)))*3.6</f>
        <v>10.700000000000001</v>
      </c>
      <c r="D21" s="44"/>
      <c r="E21" s="45"/>
    </row>
    <row r="22" spans="1:17" ht="19.5" thickBot="1">
      <c r="B22" s="14" t="s">
        <v>3</v>
      </c>
      <c r="C22" s="53">
        <f>C21/H1</f>
        <v>0.79259259259259263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9</v>
      </c>
      <c r="F27" s="7">
        <v>0</v>
      </c>
      <c r="G27" s="8" t="s">
        <v>5</v>
      </c>
      <c r="H27" s="9" t="s">
        <v>15</v>
      </c>
      <c r="I27" s="7">
        <v>0</v>
      </c>
      <c r="J27" s="8" t="s">
        <v>5</v>
      </c>
      <c r="K27" s="9" t="s">
        <v>10</v>
      </c>
      <c r="L27" s="7">
        <v>0</v>
      </c>
      <c r="M27" s="8" t="s">
        <v>5</v>
      </c>
      <c r="N27" s="9" t="s">
        <v>10</v>
      </c>
      <c r="O27" s="7">
        <v>0</v>
      </c>
      <c r="P27" s="8" t="s">
        <v>5</v>
      </c>
      <c r="Q27" s="9" t="s">
        <v>10</v>
      </c>
    </row>
    <row r="28" spans="1:17">
      <c r="A28" s="134"/>
      <c r="B28" s="6" t="s">
        <v>4</v>
      </c>
      <c r="C28" s="136">
        <f>(C26/(E27+(60*C27)))*3.6</f>
        <v>12.857142857142858</v>
      </c>
      <c r="D28" s="137"/>
      <c r="E28" s="138"/>
      <c r="F28" s="136">
        <f t="shared" ref="F28" si="24">(F26/(H27+(60*F27)))*3.6</f>
        <v>12</v>
      </c>
      <c r="G28" s="137"/>
      <c r="H28" s="138"/>
      <c r="I28" s="136">
        <f t="shared" ref="I28" si="25">(I26/(K27+(60*I27)))*3.6</f>
        <v>11.25</v>
      </c>
      <c r="J28" s="137"/>
      <c r="K28" s="138"/>
      <c r="L28" s="136">
        <f t="shared" ref="L28" si="26">(L26/(N27+(60*L27)))*3.6</f>
        <v>11.25</v>
      </c>
      <c r="M28" s="137"/>
      <c r="N28" s="138"/>
      <c r="O28" s="136">
        <f t="shared" ref="O28" si="27">(O26/(Q27+(60*O27)))*3.6</f>
        <v>11.25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0.95238095238095244</v>
      </c>
      <c r="D29" s="130"/>
      <c r="E29" s="131"/>
      <c r="F29" s="129">
        <f t="shared" ref="F29" si="28">F28/$H$1</f>
        <v>0.88888888888888884</v>
      </c>
      <c r="G29" s="130"/>
      <c r="H29" s="131"/>
      <c r="I29" s="129">
        <f t="shared" ref="I29" si="29">I28/$H$1</f>
        <v>0.83333333333333337</v>
      </c>
      <c r="J29" s="130"/>
      <c r="K29" s="131"/>
      <c r="L29" s="129">
        <f t="shared" ref="L29" si="30">L28/$H$1</f>
        <v>0.83333333333333337</v>
      </c>
      <c r="M29" s="130"/>
      <c r="N29" s="131"/>
      <c r="O29" s="129">
        <f t="shared" ref="O29" si="31">O28/$H$1</f>
        <v>0.83333333333333337</v>
      </c>
      <c r="P29" s="130"/>
      <c r="Q29" s="131"/>
    </row>
    <row r="30" spans="1:17" ht="15.75" thickBot="1"/>
    <row r="31" spans="1:17" ht="15.75" thickBot="1">
      <c r="A31" s="132">
        <v>1.1499999999999999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32</v>
      </c>
      <c r="F32" s="7">
        <v>0</v>
      </c>
      <c r="G32" s="8" t="s">
        <v>5</v>
      </c>
      <c r="H32" s="9" t="s">
        <v>35</v>
      </c>
      <c r="I32" s="7">
        <v>0</v>
      </c>
      <c r="J32" s="8" t="s">
        <v>5</v>
      </c>
      <c r="K32" s="9" t="s">
        <v>32</v>
      </c>
      <c r="L32" s="7">
        <v>0</v>
      </c>
      <c r="M32" s="8" t="s">
        <v>5</v>
      </c>
      <c r="N32" s="9" t="s">
        <v>32</v>
      </c>
      <c r="O32" s="7">
        <v>0</v>
      </c>
      <c r="P32" s="8" t="s">
        <v>5</v>
      </c>
      <c r="Q32" s="9" t="s">
        <v>39</v>
      </c>
    </row>
    <row r="33" spans="1:17">
      <c r="A33" s="134"/>
      <c r="B33" s="6" t="s">
        <v>4</v>
      </c>
      <c r="C33" s="136">
        <f>(C31/(E32+(60*C32)))*3.6</f>
        <v>16.363636363636367</v>
      </c>
      <c r="D33" s="137"/>
      <c r="E33" s="138"/>
      <c r="F33" s="136">
        <f t="shared" ref="F33" si="32">(F31/(H32+(60*F32)))*3.6</f>
        <v>15.652173913043478</v>
      </c>
      <c r="G33" s="137"/>
      <c r="H33" s="138"/>
      <c r="I33" s="136">
        <f t="shared" ref="I33" si="33">(I31/(K32+(60*I32)))*3.6</f>
        <v>16.363636363636367</v>
      </c>
      <c r="J33" s="137"/>
      <c r="K33" s="138"/>
      <c r="L33" s="136">
        <f t="shared" ref="L33" si="34">(L31/(N32+(60*L32)))*3.6</f>
        <v>16.363636363636367</v>
      </c>
      <c r="M33" s="137"/>
      <c r="N33" s="138"/>
      <c r="O33" s="136">
        <f t="shared" ref="O33" si="35">(O31/(Q32+(60*O32)))*3.6</f>
        <v>15.000000000000002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1.2121212121212124</v>
      </c>
      <c r="D34" s="130"/>
      <c r="E34" s="131"/>
      <c r="F34" s="129">
        <f t="shared" ref="F34" si="36">F33/$H$1</f>
        <v>1.1594202898550725</v>
      </c>
      <c r="G34" s="130"/>
      <c r="H34" s="131"/>
      <c r="I34" s="129">
        <f t="shared" ref="I34" si="37">I33/$H$1</f>
        <v>1.2121212121212124</v>
      </c>
      <c r="J34" s="130"/>
      <c r="K34" s="131"/>
      <c r="L34" s="129">
        <f t="shared" ref="L34" si="38">L33/$H$1</f>
        <v>1.2121212121212124</v>
      </c>
      <c r="M34" s="130"/>
      <c r="N34" s="131"/>
      <c r="O34" s="129">
        <f t="shared" ref="O34" si="39">O33/$H$1</f>
        <v>1.1111111111111112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12.2</v>
      </c>
      <c r="M36" s="54"/>
      <c r="N36" s="55"/>
    </row>
    <row r="37" spans="1:17" ht="19.5" thickBot="1">
      <c r="B37" s="15" t="s">
        <v>1</v>
      </c>
      <c r="C37" s="38">
        <v>1170</v>
      </c>
      <c r="D37" s="39"/>
      <c r="E37" s="40"/>
      <c r="I37" s="127" t="s">
        <v>73</v>
      </c>
      <c r="J37" s="128"/>
      <c r="K37" s="128"/>
      <c r="L37" s="42">
        <f>ABS(C38-L36)</f>
        <v>0.49999999999999822</v>
      </c>
      <c r="M37" s="42"/>
      <c r="N37" s="43"/>
    </row>
    <row r="38" spans="1:17" ht="18.75">
      <c r="B38" s="13" t="s">
        <v>4</v>
      </c>
      <c r="C38" s="52">
        <f>(C37/(E36+(C36*60)))*3.6</f>
        <v>11.700000000000001</v>
      </c>
      <c r="D38" s="44"/>
      <c r="E38" s="45"/>
    </row>
    <row r="39" spans="1:17" ht="19.5" thickBot="1">
      <c r="B39" s="14" t="s">
        <v>3</v>
      </c>
      <c r="C39" s="53">
        <f>C38/$H$1</f>
        <v>0.8666666666666667</v>
      </c>
      <c r="D39" s="47"/>
      <c r="E39" s="48"/>
    </row>
    <row r="40" spans="1:17" ht="15.75" thickBot="1"/>
    <row r="41" spans="1:17" ht="19.5" thickBot="1">
      <c r="B41" s="16" t="s">
        <v>2</v>
      </c>
      <c r="C41" s="17">
        <v>2</v>
      </c>
      <c r="D41" s="18" t="s">
        <v>5</v>
      </c>
      <c r="E41" s="19" t="s">
        <v>7</v>
      </c>
    </row>
    <row r="42" spans="1:17" ht="18.75">
      <c r="B42" s="15" t="s">
        <v>1</v>
      </c>
      <c r="C42" s="38"/>
      <c r="D42" s="39"/>
      <c r="E42" s="40"/>
    </row>
    <row r="43" spans="1:17" ht="18.75">
      <c r="B43" s="13" t="s">
        <v>4</v>
      </c>
      <c r="C43" s="52">
        <f>(C42/(E41+(C41*60)))*3.6</f>
        <v>0</v>
      </c>
      <c r="D43" s="44"/>
      <c r="E43" s="45"/>
    </row>
    <row r="44" spans="1:17" ht="19.5" thickBot="1">
      <c r="B44" s="14" t="s">
        <v>3</v>
      </c>
      <c r="C44" s="53" t="e">
        <f>C43/H23</f>
        <v>#DIV/0!</v>
      </c>
      <c r="D44" s="47"/>
      <c r="E44" s="48"/>
    </row>
    <row r="47" spans="1:17" ht="15.75" thickBot="1">
      <c r="A47" s="2">
        <v>41611</v>
      </c>
    </row>
    <row r="48" spans="1:17" ht="19.5" thickBot="1">
      <c r="B48" s="16" t="s">
        <v>2</v>
      </c>
      <c r="C48" s="17">
        <v>6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11.5</v>
      </c>
      <c r="M48" s="54"/>
      <c r="N48" s="55"/>
    </row>
    <row r="49" spans="1:14" ht="19.5" thickBot="1">
      <c r="B49" s="15" t="s">
        <v>1</v>
      </c>
      <c r="C49" s="38">
        <v>945</v>
      </c>
      <c r="D49" s="39"/>
      <c r="E49" s="40"/>
      <c r="I49" s="127" t="s">
        <v>73</v>
      </c>
      <c r="J49" s="128"/>
      <c r="K49" s="128"/>
      <c r="L49" s="42">
        <f>ABS(C50-L48)</f>
        <v>2.0499999999999989</v>
      </c>
      <c r="M49" s="42"/>
      <c r="N49" s="43"/>
    </row>
    <row r="50" spans="1:14" ht="18.75">
      <c r="B50" s="13" t="s">
        <v>4</v>
      </c>
      <c r="C50" s="52">
        <f>(C49/(E48+(C48*60)))*3.6</f>
        <v>9.4500000000000011</v>
      </c>
      <c r="D50" s="44"/>
      <c r="E50" s="45"/>
    </row>
    <row r="51" spans="1:14" ht="19.5" thickBot="1">
      <c r="B51" s="14" t="s">
        <v>3</v>
      </c>
      <c r="C51" s="53">
        <f>C50/$H$1</f>
        <v>0.70000000000000007</v>
      </c>
      <c r="D51" s="47"/>
      <c r="E51" s="48"/>
    </row>
    <row r="52" spans="1:14" ht="15.75" thickBot="1"/>
    <row r="53" spans="1:14" ht="19.5" thickBot="1">
      <c r="B53" s="16" t="s">
        <v>2</v>
      </c>
      <c r="C53" s="17">
        <v>2</v>
      </c>
      <c r="D53" s="18" t="s">
        <v>5</v>
      </c>
      <c r="E53" s="19" t="s">
        <v>7</v>
      </c>
      <c r="I53" s="125" t="s">
        <v>72</v>
      </c>
      <c r="J53" s="126"/>
      <c r="K53" s="126"/>
      <c r="L53" s="54">
        <v>14.9</v>
      </c>
      <c r="M53" s="54"/>
      <c r="N53" s="55"/>
    </row>
    <row r="54" spans="1:14" ht="19.5" thickBot="1">
      <c r="B54" s="15" t="s">
        <v>1</v>
      </c>
      <c r="C54" s="38">
        <v>450</v>
      </c>
      <c r="D54" s="39"/>
      <c r="E54" s="40"/>
      <c r="I54" s="127" t="s">
        <v>73</v>
      </c>
      <c r="J54" s="128"/>
      <c r="K54" s="128"/>
      <c r="L54" s="42">
        <f>ABS(C55-L53)</f>
        <v>1.4000000000000004</v>
      </c>
      <c r="M54" s="42"/>
      <c r="N54" s="43"/>
    </row>
    <row r="55" spans="1:14" ht="18.75">
      <c r="B55" s="13" t="s">
        <v>4</v>
      </c>
      <c r="C55" s="52">
        <f>(C54/(E53+(C53*60)))*3.6</f>
        <v>13.5</v>
      </c>
      <c r="D55" s="44"/>
      <c r="E55" s="45"/>
    </row>
    <row r="56" spans="1:14" ht="19.5" thickBot="1">
      <c r="B56" s="14" t="s">
        <v>3</v>
      </c>
      <c r="C56" s="53">
        <f>C55/$H$1</f>
        <v>1</v>
      </c>
      <c r="D56" s="47"/>
      <c r="E56" s="48"/>
    </row>
    <row r="57" spans="1:14" ht="15.75" thickBot="1"/>
    <row r="58" spans="1:14" ht="30">
      <c r="B58" s="20" t="s">
        <v>90</v>
      </c>
      <c r="C58" s="117">
        <f>(C51+C56)/2</f>
        <v>0.85000000000000009</v>
      </c>
      <c r="D58" s="117"/>
      <c r="E58" s="118"/>
      <c r="F58" s="119"/>
      <c r="G58" s="54"/>
      <c r="H58" s="120"/>
      <c r="I58" s="123" t="s">
        <v>91</v>
      </c>
      <c r="J58" s="124"/>
      <c r="K58" s="124"/>
      <c r="L58" s="108">
        <f>(L49+L54)/2</f>
        <v>1.7249999999999996</v>
      </c>
      <c r="M58" s="108"/>
      <c r="N58" s="109"/>
    </row>
    <row r="59" spans="1:14" ht="16.5" thickBot="1">
      <c r="B59" s="21" t="s">
        <v>92</v>
      </c>
      <c r="C59" s="110">
        <v>3</v>
      </c>
      <c r="D59" s="111"/>
      <c r="E59" s="112"/>
      <c r="F59" s="121"/>
      <c r="G59" s="114"/>
      <c r="H59" s="122"/>
      <c r="I59" s="113" t="s">
        <v>92</v>
      </c>
      <c r="J59" s="114"/>
      <c r="K59" s="114"/>
      <c r="L59" s="115">
        <v>0</v>
      </c>
      <c r="M59" s="115"/>
      <c r="N59" s="116"/>
    </row>
    <row r="62" spans="1:14" ht="15.75" thickBot="1">
      <c r="A62" s="2">
        <v>41613</v>
      </c>
    </row>
    <row r="63" spans="1:14" ht="19.5" thickBot="1">
      <c r="B63" s="16" t="s">
        <v>2</v>
      </c>
      <c r="C63" s="17">
        <v>2</v>
      </c>
      <c r="D63" s="18" t="s">
        <v>5</v>
      </c>
      <c r="E63" s="19" t="s">
        <v>7</v>
      </c>
      <c r="I63" s="125" t="s">
        <v>72</v>
      </c>
      <c r="J63" s="126"/>
      <c r="K63" s="126"/>
      <c r="L63" s="54">
        <v>15</v>
      </c>
      <c r="M63" s="54"/>
      <c r="N63" s="55"/>
    </row>
    <row r="64" spans="1:14" ht="19.5" thickBot="1">
      <c r="B64" s="15" t="s">
        <v>1</v>
      </c>
      <c r="C64" s="38">
        <v>520</v>
      </c>
      <c r="D64" s="39"/>
      <c r="E64" s="40"/>
      <c r="I64" s="127" t="s">
        <v>73</v>
      </c>
      <c r="J64" s="128"/>
      <c r="K64" s="128"/>
      <c r="L64" s="42">
        <f>ABS(C65-L63)</f>
        <v>0.59999999999999964</v>
      </c>
      <c r="M64" s="42"/>
      <c r="N64" s="43"/>
    </row>
    <row r="65" spans="1:30" ht="18.75">
      <c r="B65" s="13" t="s">
        <v>4</v>
      </c>
      <c r="C65" s="52">
        <f>(C64/(E63+(C63*60)))*3.6</f>
        <v>15.6</v>
      </c>
      <c r="D65" s="44"/>
      <c r="E65" s="45"/>
    </row>
    <row r="66" spans="1:30" ht="19.5" thickBot="1">
      <c r="B66" s="14" t="s">
        <v>3</v>
      </c>
      <c r="C66" s="53">
        <f>C65/$H$1</f>
        <v>1.1555555555555554</v>
      </c>
      <c r="D66" s="47"/>
      <c r="E66" s="48"/>
    </row>
    <row r="70" spans="1:30" ht="15.75" thickBot="1">
      <c r="A70" s="2">
        <v>41618</v>
      </c>
    </row>
    <row r="71" spans="1:30" ht="15.75" thickBot="1">
      <c r="R71" s="24" t="s">
        <v>96</v>
      </c>
      <c r="S71" s="56"/>
      <c r="T71" s="57"/>
      <c r="U71" s="57"/>
      <c r="V71" s="58"/>
      <c r="W71" s="57" t="s">
        <v>104</v>
      </c>
      <c r="X71" s="57"/>
      <c r="Y71" s="57"/>
      <c r="Z71" s="56"/>
      <c r="AA71" s="140"/>
      <c r="AB71" s="57"/>
      <c r="AC71" s="57"/>
      <c r="AD71" s="58"/>
    </row>
    <row r="72" spans="1:30" ht="15.75" thickBot="1">
      <c r="S72" s="25"/>
      <c r="T72" s="25"/>
      <c r="U72" s="26"/>
      <c r="Z72" s="25"/>
      <c r="AA72" s="25"/>
      <c r="AB72" s="25"/>
    </row>
    <row r="73" spans="1:30" ht="15.75">
      <c r="R73" s="141" t="s">
        <v>97</v>
      </c>
      <c r="S73" s="103" t="s">
        <v>103</v>
      </c>
      <c r="T73" s="141" t="s">
        <v>98</v>
      </c>
      <c r="U73" s="143" t="s">
        <v>72</v>
      </c>
      <c r="V73" s="144"/>
      <c r="W73" s="145"/>
      <c r="X73" s="146"/>
      <c r="Y73" s="146"/>
      <c r="Z73" s="146"/>
      <c r="AA73" s="146"/>
      <c r="AB73" s="147"/>
      <c r="AC73" s="148" t="s">
        <v>99</v>
      </c>
      <c r="AD73" s="149"/>
    </row>
    <row r="74" spans="1:30" ht="15.75" customHeight="1" thickBot="1">
      <c r="R74" s="142"/>
      <c r="S74" s="104"/>
      <c r="T74" s="142"/>
      <c r="U74" s="27" t="s">
        <v>3</v>
      </c>
      <c r="V74" s="28" t="s">
        <v>4</v>
      </c>
      <c r="W74" s="105" t="s">
        <v>2</v>
      </c>
      <c r="X74" s="106"/>
      <c r="Y74" s="107"/>
      <c r="Z74" s="29" t="s">
        <v>4</v>
      </c>
      <c r="AA74" s="150" t="s">
        <v>3</v>
      </c>
      <c r="AB74" s="151"/>
      <c r="AC74" s="152" t="s">
        <v>100</v>
      </c>
      <c r="AD74" s="153"/>
    </row>
    <row r="75" spans="1:30">
      <c r="R75" s="154">
        <v>1</v>
      </c>
      <c r="S75" s="92">
        <v>900</v>
      </c>
      <c r="T75" s="30" t="s">
        <v>101</v>
      </c>
      <c r="U75" s="69">
        <f>(V75/$H$1)</f>
        <v>0.85185185185185186</v>
      </c>
      <c r="V75" s="91">
        <v>11.5</v>
      </c>
      <c r="W75" s="155">
        <v>5</v>
      </c>
      <c r="X75" s="156" t="s">
        <v>5</v>
      </c>
      <c r="Y75" s="157" t="s">
        <v>38</v>
      </c>
      <c r="Z75" s="90">
        <f>(S75/((W75*60)+Y75))*3.6</f>
        <v>9.9386503067484675</v>
      </c>
      <c r="AA75" s="93">
        <f>(Z75/$H$1)*100</f>
        <v>73.619631901840492</v>
      </c>
      <c r="AB75" s="94"/>
      <c r="AC75" s="97">
        <f>ABS(Z75-V75)</f>
        <v>1.5613496932515325</v>
      </c>
      <c r="AD75" s="98"/>
    </row>
    <row r="76" spans="1:30">
      <c r="R76" s="61"/>
      <c r="S76" s="89"/>
      <c r="T76" s="31" t="s">
        <v>107</v>
      </c>
      <c r="U76" s="70"/>
      <c r="V76" s="71"/>
      <c r="W76" s="63"/>
      <c r="X76" s="65"/>
      <c r="Y76" s="67"/>
      <c r="Z76" s="90"/>
      <c r="AA76" s="95"/>
      <c r="AB76" s="96"/>
      <c r="AC76" s="59"/>
      <c r="AD76" s="60"/>
    </row>
    <row r="77" spans="1:30" ht="15" customHeight="1">
      <c r="R77" s="61">
        <v>2</v>
      </c>
      <c r="S77" s="73">
        <v>700</v>
      </c>
      <c r="T77" s="31" t="s">
        <v>106</v>
      </c>
      <c r="U77" s="69">
        <f t="shared" ref="U77" si="40">(V77/$H$1)</f>
        <v>0.88888888888888884</v>
      </c>
      <c r="V77" s="71">
        <v>12</v>
      </c>
      <c r="W77" s="83">
        <v>3</v>
      </c>
      <c r="X77" s="85" t="s">
        <v>5</v>
      </c>
      <c r="Y77" s="87" t="s">
        <v>74</v>
      </c>
      <c r="Z77" s="90">
        <f>(S77/((W77*60)+Y77))*3.6</f>
        <v>12.6</v>
      </c>
      <c r="AA77" s="77">
        <f t="shared" ref="AA77" si="41">(Z77/$H$1)*100</f>
        <v>93.333333333333329</v>
      </c>
      <c r="AB77" s="78"/>
      <c r="AC77" s="59">
        <f>ABS(Z77-V77)</f>
        <v>0.59999999999999964</v>
      </c>
      <c r="AD77" s="60"/>
    </row>
    <row r="78" spans="1:30" ht="15" customHeight="1">
      <c r="R78" s="61"/>
      <c r="S78" s="89"/>
      <c r="T78" s="31" t="s">
        <v>143</v>
      </c>
      <c r="U78" s="70"/>
      <c r="V78" s="71"/>
      <c r="W78" s="84"/>
      <c r="X78" s="86"/>
      <c r="Y78" s="88"/>
      <c r="Z78" s="90"/>
      <c r="AA78" s="95"/>
      <c r="AB78" s="96"/>
      <c r="AC78" s="59"/>
      <c r="AD78" s="60"/>
    </row>
    <row r="79" spans="1:30" ht="15" customHeight="1">
      <c r="R79" s="61">
        <v>3</v>
      </c>
      <c r="S79" s="73">
        <v>400</v>
      </c>
      <c r="T79" s="31" t="s">
        <v>144</v>
      </c>
      <c r="U79" s="69">
        <f t="shared" ref="U79" si="42">(V79/$H$1)</f>
        <v>0.96296296296296291</v>
      </c>
      <c r="V79" s="71">
        <v>13</v>
      </c>
      <c r="W79" s="63">
        <v>1</v>
      </c>
      <c r="X79" s="65" t="s">
        <v>5</v>
      </c>
      <c r="Y79" s="67" t="s">
        <v>19</v>
      </c>
      <c r="Z79" s="75">
        <f>(S79/((W79*60)+Y79))*3.6</f>
        <v>14.693877551020408</v>
      </c>
      <c r="AA79" s="77">
        <f t="shared" ref="AA79" si="43">(Z79/$H$1)*100</f>
        <v>108.84353741496599</v>
      </c>
      <c r="AB79" s="78"/>
      <c r="AC79" s="59">
        <f>ABS(Z79-V79)</f>
        <v>1.6938775510204085</v>
      </c>
      <c r="AD79" s="60"/>
    </row>
    <row r="80" spans="1:30" ht="15.75" customHeight="1" thickBot="1">
      <c r="R80" s="62"/>
      <c r="S80" s="74"/>
      <c r="T80" s="32" t="s">
        <v>145</v>
      </c>
      <c r="U80" s="70"/>
      <c r="V80" s="72"/>
      <c r="W80" s="64"/>
      <c r="X80" s="66"/>
      <c r="Y80" s="68"/>
      <c r="Z80" s="76"/>
      <c r="AA80" s="79"/>
      <c r="AB80" s="80"/>
      <c r="AC80" s="81"/>
      <c r="AD80" s="82"/>
    </row>
    <row r="81" spans="1:30" ht="26.25">
      <c r="Z81" s="33" t="s">
        <v>102</v>
      </c>
      <c r="AA81" s="99">
        <f>AVERAGE(AA75:AA80)</f>
        <v>91.9321675500466</v>
      </c>
      <c r="AB81" s="100"/>
      <c r="AC81" s="101">
        <f>AVERAGE(AC75:AC80)</f>
        <v>1.285075748090647</v>
      </c>
      <c r="AD81" s="102"/>
    </row>
    <row r="82" spans="1:30">
      <c r="Z82" s="34" t="s">
        <v>105</v>
      </c>
      <c r="AA82" s="139">
        <v>5</v>
      </c>
      <c r="AB82" s="139"/>
      <c r="AC82" s="139">
        <v>1</v>
      </c>
      <c r="AD82" s="139"/>
    </row>
    <row r="85" spans="1:30" ht="15.75" thickBot="1">
      <c r="A85" s="2">
        <v>41646</v>
      </c>
    </row>
    <row r="86" spans="1:30" ht="19.5" thickBot="1">
      <c r="B86" s="16" t="s">
        <v>2</v>
      </c>
      <c r="C86" s="17">
        <v>3</v>
      </c>
      <c r="D86" s="18" t="s">
        <v>5</v>
      </c>
      <c r="E86" s="19" t="s">
        <v>206</v>
      </c>
      <c r="I86" s="35" t="s">
        <v>2</v>
      </c>
      <c r="J86" s="36" t="s">
        <v>2</v>
      </c>
      <c r="K86" s="37" t="s">
        <v>2</v>
      </c>
      <c r="L86" s="18">
        <v>2</v>
      </c>
      <c r="M86" s="18" t="s">
        <v>5</v>
      </c>
      <c r="N86" s="19" t="s">
        <v>43</v>
      </c>
    </row>
    <row r="87" spans="1:30" ht="18.75">
      <c r="A87" s="164"/>
      <c r="B87" s="160" t="s">
        <v>1</v>
      </c>
      <c r="C87" s="161">
        <v>750</v>
      </c>
      <c r="D87" s="162"/>
      <c r="E87" s="163"/>
      <c r="F87" s="164"/>
      <c r="G87" s="164"/>
      <c r="H87" s="164"/>
      <c r="I87" s="161" t="s">
        <v>1</v>
      </c>
      <c r="J87" s="162" t="s">
        <v>1</v>
      </c>
      <c r="K87" s="163" t="s">
        <v>1</v>
      </c>
      <c r="L87" s="165">
        <v>600</v>
      </c>
      <c r="M87" s="162"/>
      <c r="N87" s="163"/>
    </row>
    <row r="88" spans="1:30" ht="18.75">
      <c r="A88" s="164"/>
      <c r="B88" s="169" t="s">
        <v>4</v>
      </c>
      <c r="C88" s="170">
        <f>(C87/(E86+(C86*60)))*3.6</f>
        <v>11.587982832618026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13.333333333333334</v>
      </c>
      <c r="M88" s="171"/>
      <c r="N88" s="172"/>
    </row>
    <row r="89" spans="1:30" ht="19.5" thickBot="1">
      <c r="B89" s="14" t="s">
        <v>3</v>
      </c>
      <c r="C89" s="53">
        <f>C88/$H$1</f>
        <v>0.85836909871244638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0.98765432098765438</v>
      </c>
      <c r="M89" s="47"/>
      <c r="N89" s="48"/>
    </row>
    <row r="90" spans="1:30" ht="15.75" thickBot="1"/>
    <row r="91" spans="1:30" ht="19.5" thickBot="1">
      <c r="B91" s="16" t="s">
        <v>2</v>
      </c>
      <c r="C91" s="17">
        <v>2</v>
      </c>
      <c r="D91" s="18" t="s">
        <v>5</v>
      </c>
      <c r="E91" s="19" t="s">
        <v>207</v>
      </c>
      <c r="I91" s="49" t="s">
        <v>2</v>
      </c>
      <c r="J91" s="50" t="s">
        <v>2</v>
      </c>
      <c r="K91" s="51" t="s">
        <v>2</v>
      </c>
      <c r="L91" s="18">
        <v>3</v>
      </c>
      <c r="M91" s="18" t="s">
        <v>5</v>
      </c>
      <c r="N91" s="19" t="s">
        <v>212</v>
      </c>
    </row>
    <row r="92" spans="1:30" ht="18.75">
      <c r="A92" s="164"/>
      <c r="B92" s="160" t="s">
        <v>1</v>
      </c>
      <c r="C92" s="161">
        <v>450</v>
      </c>
      <c r="D92" s="162"/>
      <c r="E92" s="163"/>
      <c r="F92" s="164"/>
      <c r="G92" s="164"/>
      <c r="H92" s="164"/>
      <c r="I92" s="166" t="s">
        <v>1</v>
      </c>
      <c r="J92" s="167" t="s">
        <v>1</v>
      </c>
      <c r="K92" s="168" t="s">
        <v>1</v>
      </c>
      <c r="L92" s="165">
        <v>600</v>
      </c>
      <c r="M92" s="162"/>
      <c r="N92" s="163"/>
    </row>
    <row r="93" spans="1:30" ht="18.75">
      <c r="A93" s="164"/>
      <c r="B93" s="169" t="s">
        <v>4</v>
      </c>
      <c r="C93" s="170">
        <f>(C92/(E91+(C91*60)))*3.6</f>
        <v>13.064516129032258</v>
      </c>
      <c r="D93" s="171"/>
      <c r="E93" s="172"/>
      <c r="F93" s="164"/>
      <c r="G93" s="164"/>
      <c r="H93" s="164"/>
      <c r="I93" s="136" t="s">
        <v>4</v>
      </c>
      <c r="J93" s="137" t="s">
        <v>4</v>
      </c>
      <c r="K93" s="138" t="s">
        <v>4</v>
      </c>
      <c r="L93" s="173">
        <f>(L92/(N91+(L91*60)))*3.6</f>
        <v>11.30890052356021</v>
      </c>
      <c r="M93" s="171"/>
      <c r="N93" s="172"/>
    </row>
    <row r="94" spans="1:30" ht="19.5" thickBot="1">
      <c r="B94" s="14" t="s">
        <v>3</v>
      </c>
      <c r="C94" s="53">
        <f>C93/$H$1</f>
        <v>0.967741935483871</v>
      </c>
      <c r="D94" s="47"/>
      <c r="E94" s="48"/>
      <c r="I94" s="41" t="s">
        <v>3</v>
      </c>
      <c r="J94" s="42" t="s">
        <v>3</v>
      </c>
      <c r="K94" s="43" t="s">
        <v>3</v>
      </c>
      <c r="L94" s="46">
        <f>L93/$H$1</f>
        <v>0.83769633507853403</v>
      </c>
      <c r="M94" s="47"/>
      <c r="N94" s="48"/>
    </row>
    <row r="95" spans="1:30" ht="15.75" thickBot="1"/>
    <row r="96" spans="1:30" ht="19.5" thickBot="1">
      <c r="B96" s="16" t="s">
        <v>2</v>
      </c>
      <c r="C96" s="17">
        <v>3</v>
      </c>
      <c r="D96" s="18" t="s">
        <v>5</v>
      </c>
      <c r="E96" s="19" t="s">
        <v>123</v>
      </c>
    </row>
    <row r="97" spans="1:14" ht="18.75">
      <c r="A97" s="164"/>
      <c r="B97" s="160" t="s">
        <v>1</v>
      </c>
      <c r="C97" s="161">
        <v>750</v>
      </c>
      <c r="D97" s="162"/>
      <c r="E97" s="163"/>
      <c r="F97" s="164"/>
      <c r="G97" s="164"/>
      <c r="H97" s="164"/>
      <c r="I97" s="164"/>
      <c r="J97" s="164"/>
      <c r="K97" s="164"/>
      <c r="L97" s="164"/>
      <c r="M97" s="164"/>
      <c r="N97" s="164"/>
    </row>
    <row r="98" spans="1:14" ht="18.75">
      <c r="B98" s="13" t="s">
        <v>4</v>
      </c>
      <c r="C98" s="52">
        <f>(C97/(E96+(C96*60)))*3.6</f>
        <v>12</v>
      </c>
      <c r="D98" s="44"/>
      <c r="E98" s="45"/>
    </row>
    <row r="99" spans="1:14" ht="19.5" thickBot="1">
      <c r="B99" s="14" t="s">
        <v>3</v>
      </c>
      <c r="C99" s="53">
        <f>C98/$H$1</f>
        <v>0.88888888888888884</v>
      </c>
      <c r="D99" s="47"/>
      <c r="E99" s="48"/>
    </row>
  </sheetData>
  <mergeCells count="190">
    <mergeCell ref="AA82:AB82"/>
    <mergeCell ref="AC82:AD82"/>
    <mergeCell ref="I63:K63"/>
    <mergeCell ref="L63:N63"/>
    <mergeCell ref="C64:E64"/>
    <mergeCell ref="I64:K64"/>
    <mergeCell ref="L64:N64"/>
    <mergeCell ref="C65:E65"/>
    <mergeCell ref="C66:E66"/>
    <mergeCell ref="S71:V71"/>
    <mergeCell ref="W71:Z71"/>
    <mergeCell ref="AA71:AD71"/>
    <mergeCell ref="R73:R74"/>
    <mergeCell ref="S73:S74"/>
    <mergeCell ref="T73:T74"/>
    <mergeCell ref="U73:V73"/>
    <mergeCell ref="W73:AB73"/>
    <mergeCell ref="AC73:AD73"/>
    <mergeCell ref="W74:Y74"/>
    <mergeCell ref="AA74:AB74"/>
    <mergeCell ref="AC74:AD74"/>
    <mergeCell ref="AC75:AD76"/>
    <mergeCell ref="R77:R78"/>
    <mergeCell ref="S77:S78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O29:Q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C43:E43"/>
    <mergeCell ref="C44:E44"/>
    <mergeCell ref="O34:Q34"/>
    <mergeCell ref="C37:E37"/>
    <mergeCell ref="C38:E38"/>
    <mergeCell ref="C39:E39"/>
    <mergeCell ref="C42:E42"/>
    <mergeCell ref="I36:K36"/>
    <mergeCell ref="L36:N36"/>
    <mergeCell ref="I37:K37"/>
    <mergeCell ref="L37:N37"/>
    <mergeCell ref="C50:E50"/>
    <mergeCell ref="C51:E51"/>
    <mergeCell ref="I53:K53"/>
    <mergeCell ref="L53:N53"/>
    <mergeCell ref="C54:E54"/>
    <mergeCell ref="I54:K54"/>
    <mergeCell ref="L54:N54"/>
    <mergeCell ref="I48:K48"/>
    <mergeCell ref="L48:N48"/>
    <mergeCell ref="C49:E49"/>
    <mergeCell ref="I49:K49"/>
    <mergeCell ref="L49:N49"/>
    <mergeCell ref="L58:N58"/>
    <mergeCell ref="C59:E59"/>
    <mergeCell ref="I59:K59"/>
    <mergeCell ref="L59:N59"/>
    <mergeCell ref="C55:E55"/>
    <mergeCell ref="C56:E56"/>
    <mergeCell ref="C58:E58"/>
    <mergeCell ref="F58:H59"/>
    <mergeCell ref="I58:K58"/>
    <mergeCell ref="U77:U78"/>
    <mergeCell ref="V77:V78"/>
    <mergeCell ref="W77:W78"/>
    <mergeCell ref="X77:X78"/>
    <mergeCell ref="Y77:Y78"/>
    <mergeCell ref="Z77:Z78"/>
    <mergeCell ref="AA77:AB78"/>
    <mergeCell ref="AC77:AD78"/>
    <mergeCell ref="R75:R76"/>
    <mergeCell ref="S75:S76"/>
    <mergeCell ref="U75:U76"/>
    <mergeCell ref="V75:V76"/>
    <mergeCell ref="W75:W76"/>
    <mergeCell ref="X75:X76"/>
    <mergeCell ref="Y75:Y76"/>
    <mergeCell ref="Z75:Z76"/>
    <mergeCell ref="AA75:AB76"/>
    <mergeCell ref="AC79:AD80"/>
    <mergeCell ref="AA81:AB81"/>
    <mergeCell ref="AC81:AD81"/>
    <mergeCell ref="R79:R80"/>
    <mergeCell ref="S79:S80"/>
    <mergeCell ref="U79:U80"/>
    <mergeCell ref="V79:V80"/>
    <mergeCell ref="W79:W80"/>
    <mergeCell ref="X79:X80"/>
    <mergeCell ref="Y79:Y80"/>
    <mergeCell ref="Z79:Z80"/>
    <mergeCell ref="AA79:AB80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  <mergeCell ref="C97:E97"/>
    <mergeCell ref="C98:E98"/>
    <mergeCell ref="C99:E99"/>
    <mergeCell ref="I91:K91"/>
    <mergeCell ref="C92:E92"/>
    <mergeCell ref="I92:K92"/>
    <mergeCell ref="L92:N92"/>
    <mergeCell ref="C93:E93"/>
    <mergeCell ref="I93:K93"/>
    <mergeCell ref="L93:N93"/>
    <mergeCell ref="C94:E94"/>
    <mergeCell ref="I94:K94"/>
    <mergeCell ref="L94:N94"/>
  </mergeCells>
  <pageMargins left="0.7" right="0.7" top="0.75" bottom="0.75" header="0.3" footer="0.3"/>
  <pageSetup paperSize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4"/>
  <sheetViews>
    <sheetView topLeftCell="A75" workbookViewId="0">
      <selection activeCell="C93" sqref="C93:E93"/>
    </sheetView>
  </sheetViews>
  <sheetFormatPr baseColWidth="10" defaultRowHeight="15"/>
  <cols>
    <col min="3" max="3" width="4.7109375" customWidth="1"/>
    <col min="4" max="4" width="1.7109375" customWidth="1"/>
    <col min="5" max="6" width="4.7109375" customWidth="1"/>
    <col min="7" max="7" width="1.7109375" customWidth="1"/>
    <col min="8" max="9" width="4.7109375" customWidth="1"/>
    <col min="10" max="10" width="1.7109375" customWidth="1"/>
    <col min="11" max="12" width="4.7109375" customWidth="1"/>
    <col min="13" max="13" width="1.7109375" customWidth="1"/>
    <col min="14" max="15" width="4.7109375" customWidth="1"/>
    <col min="16" max="16" width="1.7109375" customWidth="1"/>
    <col min="17" max="17" width="4.7109375" customWidth="1"/>
    <col min="23" max="23" width="4.7109375" customWidth="1"/>
    <col min="24" max="24" width="1.7109375" customWidth="1"/>
    <col min="25" max="25" width="4.7109375" customWidth="1"/>
  </cols>
  <sheetData>
    <row r="1" spans="1:18">
      <c r="A1" t="s">
        <v>42</v>
      </c>
      <c r="B1" t="s">
        <v>31</v>
      </c>
      <c r="F1" t="s">
        <v>0</v>
      </c>
      <c r="G1" t="s">
        <v>5</v>
      </c>
      <c r="H1">
        <v>10.5</v>
      </c>
    </row>
    <row r="3" spans="1:18" ht="15.75" thickBot="1">
      <c r="A3" s="2">
        <v>41597</v>
      </c>
    </row>
    <row r="4" spans="1:18" ht="15.75" thickBot="1">
      <c r="A4" s="132">
        <v>0.85</v>
      </c>
      <c r="B4" s="3" t="s">
        <v>1</v>
      </c>
      <c r="C4" s="35">
        <v>100</v>
      </c>
      <c r="D4" s="36"/>
      <c r="E4" s="37"/>
      <c r="F4" s="35">
        <v>100</v>
      </c>
      <c r="G4" s="36"/>
      <c r="H4" s="37"/>
      <c r="I4" s="35">
        <v>100</v>
      </c>
      <c r="J4" s="36"/>
      <c r="K4" s="37"/>
      <c r="L4" s="35">
        <v>100</v>
      </c>
      <c r="M4" s="36"/>
      <c r="N4" s="37"/>
      <c r="O4" s="35">
        <v>100</v>
      </c>
      <c r="P4" s="36"/>
      <c r="Q4" s="37"/>
    </row>
    <row r="5" spans="1:18">
      <c r="A5" s="133"/>
      <c r="B5" s="4" t="s">
        <v>2</v>
      </c>
      <c r="C5" s="7">
        <v>0</v>
      </c>
      <c r="D5" s="8" t="s">
        <v>5</v>
      </c>
      <c r="E5" s="9" t="s">
        <v>20</v>
      </c>
      <c r="F5" s="7">
        <v>0</v>
      </c>
      <c r="G5" s="8" t="s">
        <v>5</v>
      </c>
      <c r="H5" s="9" t="s">
        <v>6</v>
      </c>
      <c r="I5" s="7">
        <v>0</v>
      </c>
      <c r="J5" s="8" t="s">
        <v>5</v>
      </c>
      <c r="K5" s="9" t="s">
        <v>19</v>
      </c>
      <c r="L5" s="7">
        <v>0</v>
      </c>
      <c r="M5" s="8" t="s">
        <v>5</v>
      </c>
      <c r="N5" s="9" t="s">
        <v>43</v>
      </c>
      <c r="O5" s="7">
        <v>0</v>
      </c>
      <c r="P5" s="8" t="s">
        <v>5</v>
      </c>
      <c r="Q5" s="9" t="s">
        <v>20</v>
      </c>
    </row>
    <row r="6" spans="1:18">
      <c r="A6" s="134"/>
      <c r="B6" s="6" t="s">
        <v>4</v>
      </c>
      <c r="C6" s="136">
        <f>(C4/(E5+(60*C5)))*3.6</f>
        <v>10</v>
      </c>
      <c r="D6" s="137"/>
      <c r="E6" s="138"/>
      <c r="F6" s="136">
        <f t="shared" ref="F6" si="0">(F4/(H5+(60*F5)))*3.6</f>
        <v>10.90909090909091</v>
      </c>
      <c r="G6" s="137"/>
      <c r="H6" s="138"/>
      <c r="I6" s="136">
        <f t="shared" ref="I6" si="1">(I4/(K5+(60*I5)))*3.6</f>
        <v>9.4736842105263168</v>
      </c>
      <c r="J6" s="137"/>
      <c r="K6" s="138"/>
      <c r="L6" s="136">
        <f t="shared" ref="L6" si="2">(L4/(N5+(60*L5)))*3.6</f>
        <v>8.5714285714285712</v>
      </c>
      <c r="M6" s="137"/>
      <c r="N6" s="138"/>
      <c r="O6" s="136">
        <f t="shared" ref="O6" si="3">(O4/(Q5+(60*O5)))*3.6</f>
        <v>10</v>
      </c>
      <c r="P6" s="137"/>
      <c r="Q6" s="138"/>
    </row>
    <row r="7" spans="1:18" ht="15.75" thickBot="1">
      <c r="A7" s="135"/>
      <c r="B7" s="5" t="s">
        <v>3</v>
      </c>
      <c r="C7" s="129">
        <f>C6/$H$1</f>
        <v>0.95238095238095233</v>
      </c>
      <c r="D7" s="130"/>
      <c r="E7" s="131"/>
      <c r="F7" s="129">
        <f t="shared" ref="F7" si="4">F6/$H$1</f>
        <v>1.0389610389610391</v>
      </c>
      <c r="G7" s="130"/>
      <c r="H7" s="131"/>
      <c r="I7" s="129">
        <f t="shared" ref="I7" si="5">I6/$H$1</f>
        <v>0.90225563909774442</v>
      </c>
      <c r="J7" s="130"/>
      <c r="K7" s="131"/>
      <c r="L7" s="129">
        <f t="shared" ref="L7" si="6">L6/$H$1</f>
        <v>0.81632653061224492</v>
      </c>
      <c r="M7" s="130"/>
      <c r="N7" s="131"/>
      <c r="O7" s="129">
        <f t="shared" ref="O7" si="7">O6/$H$1</f>
        <v>0.95238095238095233</v>
      </c>
      <c r="P7" s="130"/>
      <c r="Q7" s="131"/>
    </row>
    <row r="8" spans="1:18" ht="21.75" thickBot="1">
      <c r="A8" s="1"/>
    </row>
    <row r="9" spans="1:18" ht="15.75" customHeight="1" thickBot="1">
      <c r="A9" s="132">
        <v>1</v>
      </c>
      <c r="B9" s="3" t="s">
        <v>1</v>
      </c>
      <c r="C9" s="35">
        <v>100</v>
      </c>
      <c r="D9" s="36"/>
      <c r="E9" s="37"/>
      <c r="F9" s="35">
        <v>100</v>
      </c>
      <c r="G9" s="36"/>
      <c r="H9" s="37"/>
      <c r="I9" s="35">
        <v>100</v>
      </c>
      <c r="J9" s="36"/>
      <c r="K9" s="37"/>
      <c r="L9" s="35">
        <v>100</v>
      </c>
      <c r="M9" s="36"/>
      <c r="N9" s="37"/>
      <c r="O9" s="35">
        <v>100</v>
      </c>
      <c r="P9" s="36"/>
      <c r="Q9" s="37"/>
      <c r="R9" s="10"/>
    </row>
    <row r="10" spans="1:18" ht="15" customHeight="1">
      <c r="A10" s="133"/>
      <c r="B10" s="4" t="s">
        <v>2</v>
      </c>
      <c r="C10" s="7"/>
      <c r="D10" s="8" t="s">
        <v>5</v>
      </c>
      <c r="E10" s="9"/>
      <c r="F10" s="7"/>
      <c r="G10" s="8" t="s">
        <v>5</v>
      </c>
      <c r="H10" s="9"/>
      <c r="I10" s="7"/>
      <c r="J10" s="8" t="s">
        <v>5</v>
      </c>
      <c r="K10" s="9"/>
      <c r="L10" s="7"/>
      <c r="M10" s="8" t="s">
        <v>5</v>
      </c>
      <c r="N10" s="9"/>
      <c r="O10" s="7"/>
      <c r="P10" s="8" t="s">
        <v>5</v>
      </c>
      <c r="Q10" s="9"/>
    </row>
    <row r="11" spans="1:18" ht="15.75" customHeight="1">
      <c r="A11" s="134"/>
      <c r="B11" s="6" t="s">
        <v>4</v>
      </c>
      <c r="C11" s="136" t="e">
        <f>(C9/(E10+(60*C10)))*3.6</f>
        <v>#DIV/0!</v>
      </c>
      <c r="D11" s="137"/>
      <c r="E11" s="138"/>
      <c r="F11" s="136" t="e">
        <f t="shared" ref="F11" si="8">(F9/(H10+(60*F10)))*3.6</f>
        <v>#DIV/0!</v>
      </c>
      <c r="G11" s="137"/>
      <c r="H11" s="138"/>
      <c r="I11" s="136" t="e">
        <f t="shared" ref="I11" si="9">(I9/(K10+(60*I10)))*3.6</f>
        <v>#DIV/0!</v>
      </c>
      <c r="J11" s="137"/>
      <c r="K11" s="138"/>
      <c r="L11" s="136" t="e">
        <f t="shared" ref="L11" si="10">(L9/(N10+(60*L10)))*3.6</f>
        <v>#DIV/0!</v>
      </c>
      <c r="M11" s="137"/>
      <c r="N11" s="138"/>
      <c r="O11" s="136" t="e">
        <f t="shared" ref="O11" si="11">(O9/(Q10+(60*O10)))*3.6</f>
        <v>#DIV/0!</v>
      </c>
      <c r="P11" s="137"/>
      <c r="Q11" s="138"/>
    </row>
    <row r="12" spans="1:18" ht="15.75" customHeight="1" thickBot="1">
      <c r="A12" s="135"/>
      <c r="B12" s="5" t="s">
        <v>3</v>
      </c>
      <c r="C12" s="129" t="e">
        <f>C11/$H$1</f>
        <v>#DIV/0!</v>
      </c>
      <c r="D12" s="130"/>
      <c r="E12" s="131"/>
      <c r="F12" s="129" t="e">
        <f t="shared" ref="F12" si="12">F11/$H$1</f>
        <v>#DIV/0!</v>
      </c>
      <c r="G12" s="130"/>
      <c r="H12" s="131"/>
      <c r="I12" s="129" t="e">
        <f t="shared" ref="I12" si="13">I11/$H$1</f>
        <v>#DIV/0!</v>
      </c>
      <c r="J12" s="130"/>
      <c r="K12" s="131"/>
      <c r="L12" s="129" t="e">
        <f t="shared" ref="L12" si="14">L11/$H$1</f>
        <v>#DIV/0!</v>
      </c>
      <c r="M12" s="130"/>
      <c r="N12" s="131"/>
      <c r="O12" s="129" t="e">
        <f t="shared" ref="O12" si="15">O11/$H$1</f>
        <v>#DIV/0!</v>
      </c>
      <c r="P12" s="130"/>
      <c r="Q12" s="131"/>
    </row>
    <row r="13" spans="1:18" ht="21.75" thickBot="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5.75" thickBot="1">
      <c r="A14" s="132">
        <v>1.1499999999999999</v>
      </c>
      <c r="B14" s="3" t="s">
        <v>1</v>
      </c>
      <c r="C14" s="35">
        <v>100</v>
      </c>
      <c r="D14" s="36"/>
      <c r="E14" s="37"/>
      <c r="F14" s="35">
        <v>100</v>
      </c>
      <c r="G14" s="36"/>
      <c r="H14" s="37"/>
      <c r="I14" s="35">
        <v>100</v>
      </c>
      <c r="J14" s="36"/>
      <c r="K14" s="37"/>
      <c r="L14" s="35">
        <v>100</v>
      </c>
      <c r="M14" s="36"/>
      <c r="N14" s="37"/>
      <c r="O14" s="35">
        <v>100</v>
      </c>
      <c r="P14" s="36"/>
      <c r="Q14" s="37"/>
    </row>
    <row r="15" spans="1:18">
      <c r="A15" s="133"/>
      <c r="B15" s="4" t="s">
        <v>2</v>
      </c>
      <c r="C15" s="7"/>
      <c r="D15" s="8" t="s">
        <v>5</v>
      </c>
      <c r="E15" s="9"/>
      <c r="F15" s="7"/>
      <c r="G15" s="8" t="s">
        <v>5</v>
      </c>
      <c r="H15" s="9"/>
      <c r="I15" s="7"/>
      <c r="J15" s="8" t="s">
        <v>5</v>
      </c>
      <c r="K15" s="9"/>
      <c r="L15" s="7"/>
      <c r="M15" s="8" t="s">
        <v>5</v>
      </c>
      <c r="N15" s="9"/>
      <c r="O15" s="7"/>
      <c r="P15" s="8" t="s">
        <v>5</v>
      </c>
      <c r="Q15" s="9"/>
    </row>
    <row r="16" spans="1:18">
      <c r="A16" s="134"/>
      <c r="B16" s="6" t="s">
        <v>4</v>
      </c>
      <c r="C16" s="136" t="e">
        <f>(C14/(E15+(60*C15)))*3.6</f>
        <v>#DIV/0!</v>
      </c>
      <c r="D16" s="137"/>
      <c r="E16" s="138"/>
      <c r="F16" s="136" t="e">
        <f t="shared" ref="F16" si="16">(F14/(H15+(60*F15)))*3.6</f>
        <v>#DIV/0!</v>
      </c>
      <c r="G16" s="137"/>
      <c r="H16" s="138"/>
      <c r="I16" s="136" t="e">
        <f t="shared" ref="I16" si="17">(I14/(K15+(60*I15)))*3.6</f>
        <v>#DIV/0!</v>
      </c>
      <c r="J16" s="137"/>
      <c r="K16" s="138"/>
      <c r="L16" s="136" t="e">
        <f t="shared" ref="L16" si="18">(L14/(N15+(60*L15)))*3.6</f>
        <v>#DIV/0!</v>
      </c>
      <c r="M16" s="137"/>
      <c r="N16" s="138"/>
      <c r="O16" s="136" t="e">
        <f t="shared" ref="O16" si="19">(O14/(Q15+(60*O15)))*3.6</f>
        <v>#DIV/0!</v>
      </c>
      <c r="P16" s="137"/>
      <c r="Q16" s="138"/>
    </row>
    <row r="17" spans="1:17" ht="15.75" thickBot="1">
      <c r="A17" s="135"/>
      <c r="B17" s="5" t="s">
        <v>3</v>
      </c>
      <c r="C17" s="129" t="e">
        <f>C16/$H$1</f>
        <v>#DIV/0!</v>
      </c>
      <c r="D17" s="130"/>
      <c r="E17" s="131"/>
      <c r="F17" s="129" t="e">
        <f t="shared" ref="F17" si="20">F16/$H$1</f>
        <v>#DIV/0!</v>
      </c>
      <c r="G17" s="130"/>
      <c r="H17" s="131"/>
      <c r="I17" s="129" t="e">
        <f t="shared" ref="I17" si="21">I16/$H$1</f>
        <v>#DIV/0!</v>
      </c>
      <c r="J17" s="130"/>
      <c r="K17" s="131"/>
      <c r="L17" s="129" t="e">
        <f t="shared" ref="L17" si="22">L16/$H$1</f>
        <v>#DIV/0!</v>
      </c>
      <c r="M17" s="130"/>
      <c r="N17" s="131"/>
      <c r="O17" s="129" t="e">
        <f t="shared" ref="O17" si="23">O16/$H$1</f>
        <v>#DIV/0!</v>
      </c>
      <c r="P17" s="130"/>
      <c r="Q17" s="131"/>
    </row>
    <row r="18" spans="1:17" ht="21.75" thickBot="1">
      <c r="A18" s="1"/>
    </row>
    <row r="19" spans="1:17" ht="19.5" thickBot="1">
      <c r="B19" s="16" t="s">
        <v>2</v>
      </c>
      <c r="C19" s="17">
        <v>6</v>
      </c>
      <c r="D19" s="18" t="s">
        <v>5</v>
      </c>
      <c r="E19" s="19" t="s">
        <v>7</v>
      </c>
    </row>
    <row r="20" spans="1:17" ht="18.75">
      <c r="B20" s="15" t="s">
        <v>1</v>
      </c>
      <c r="C20" s="38">
        <v>840</v>
      </c>
      <c r="D20" s="39"/>
      <c r="E20" s="40"/>
    </row>
    <row r="21" spans="1:17" ht="18.75">
      <c r="B21" s="13" t="s">
        <v>4</v>
      </c>
      <c r="C21" s="52">
        <f>(C20/(E19+(C19*60)))*3.6</f>
        <v>8.4</v>
      </c>
      <c r="D21" s="44"/>
      <c r="E21" s="45"/>
    </row>
    <row r="22" spans="1:17" ht="19.5" thickBot="1">
      <c r="B22" s="14" t="s">
        <v>3</v>
      </c>
      <c r="C22" s="53">
        <f>C21/H1</f>
        <v>0.8</v>
      </c>
      <c r="D22" s="47"/>
      <c r="E22" s="48"/>
    </row>
    <row r="25" spans="1:17" ht="15.75" thickBot="1">
      <c r="A25" s="2">
        <v>41604</v>
      </c>
    </row>
    <row r="26" spans="1:17" ht="15.75" thickBot="1">
      <c r="A26" s="132">
        <v>0.85</v>
      </c>
      <c r="B26" s="3" t="s">
        <v>1</v>
      </c>
      <c r="C26" s="35">
        <v>100</v>
      </c>
      <c r="D26" s="36"/>
      <c r="E26" s="37"/>
      <c r="F26" s="35">
        <v>100</v>
      </c>
      <c r="G26" s="36"/>
      <c r="H26" s="37"/>
      <c r="I26" s="35">
        <v>100</v>
      </c>
      <c r="J26" s="36"/>
      <c r="K26" s="37"/>
      <c r="L26" s="35">
        <v>100</v>
      </c>
      <c r="M26" s="36"/>
      <c r="N26" s="37"/>
      <c r="O26" s="35">
        <v>100</v>
      </c>
      <c r="P26" s="36"/>
      <c r="Q26" s="37"/>
    </row>
    <row r="27" spans="1:17">
      <c r="A27" s="133"/>
      <c r="B27" s="4" t="s">
        <v>2</v>
      </c>
      <c r="C27" s="7">
        <v>0</v>
      </c>
      <c r="D27" s="8" t="s">
        <v>5</v>
      </c>
      <c r="E27" s="9" t="s">
        <v>20</v>
      </c>
      <c r="F27" s="7">
        <v>0</v>
      </c>
      <c r="G27" s="8" t="s">
        <v>5</v>
      </c>
      <c r="H27" s="9" t="s">
        <v>43</v>
      </c>
      <c r="I27" s="7">
        <v>0</v>
      </c>
      <c r="J27" s="8" t="s">
        <v>5</v>
      </c>
      <c r="K27" s="9" t="s">
        <v>80</v>
      </c>
      <c r="L27" s="7">
        <v>0</v>
      </c>
      <c r="M27" s="8" t="s">
        <v>5</v>
      </c>
      <c r="N27" s="9" t="s">
        <v>62</v>
      </c>
      <c r="O27" s="7">
        <v>0</v>
      </c>
      <c r="P27" s="8" t="s">
        <v>5</v>
      </c>
      <c r="Q27" s="9" t="s">
        <v>20</v>
      </c>
    </row>
    <row r="28" spans="1:17">
      <c r="A28" s="134"/>
      <c r="B28" s="6" t="s">
        <v>4</v>
      </c>
      <c r="C28" s="136">
        <f>(C26/(E27+(60*C27)))*3.6</f>
        <v>10</v>
      </c>
      <c r="D28" s="137"/>
      <c r="E28" s="138"/>
      <c r="F28" s="136">
        <f t="shared" ref="F28" si="24">(F26/(H27+(60*F27)))*3.6</f>
        <v>8.5714285714285712</v>
      </c>
      <c r="G28" s="137"/>
      <c r="H28" s="138"/>
      <c r="I28" s="136">
        <f t="shared" ref="I28" si="25">(I26/(K27+(60*I27)))*3.6</f>
        <v>8.1818181818181834</v>
      </c>
      <c r="J28" s="137"/>
      <c r="K28" s="138"/>
      <c r="L28" s="136">
        <f t="shared" ref="L28" si="26">(L26/(N27+(60*L27)))*3.6</f>
        <v>8.7804878048780495</v>
      </c>
      <c r="M28" s="137"/>
      <c r="N28" s="138"/>
      <c r="O28" s="136">
        <f t="shared" ref="O28" si="27">(O26/(Q27+(60*O27)))*3.6</f>
        <v>10</v>
      </c>
      <c r="P28" s="137"/>
      <c r="Q28" s="138"/>
    </row>
    <row r="29" spans="1:17" ht="15.75" thickBot="1">
      <c r="A29" s="135"/>
      <c r="B29" s="5" t="s">
        <v>3</v>
      </c>
      <c r="C29" s="129">
        <f>C28/$H$1</f>
        <v>0.95238095238095233</v>
      </c>
      <c r="D29" s="130"/>
      <c r="E29" s="131"/>
      <c r="F29" s="129">
        <f t="shared" ref="F29" si="28">F28/$H$1</f>
        <v>0.81632653061224492</v>
      </c>
      <c r="G29" s="130"/>
      <c r="H29" s="131"/>
      <c r="I29" s="129">
        <f t="shared" ref="I29" si="29">I28/$H$1</f>
        <v>0.77922077922077937</v>
      </c>
      <c r="J29" s="130"/>
      <c r="K29" s="131"/>
      <c r="L29" s="129">
        <f t="shared" ref="L29" si="30">L28/$H$1</f>
        <v>0.83623693379790942</v>
      </c>
      <c r="M29" s="130"/>
      <c r="N29" s="131"/>
      <c r="O29" s="129">
        <f t="shared" ref="O29" si="31">O28/$H$1</f>
        <v>0.95238095238095233</v>
      </c>
      <c r="P29" s="130"/>
      <c r="Q29" s="131"/>
    </row>
    <row r="30" spans="1:17" ht="15.75" thickBot="1"/>
    <row r="31" spans="1:17" ht="15.75" thickBot="1">
      <c r="A31" s="132">
        <v>0.9</v>
      </c>
      <c r="B31" s="3" t="s">
        <v>1</v>
      </c>
      <c r="C31" s="35">
        <v>100</v>
      </c>
      <c r="D31" s="36"/>
      <c r="E31" s="37"/>
      <c r="F31" s="35">
        <v>100</v>
      </c>
      <c r="G31" s="36"/>
      <c r="H31" s="37"/>
      <c r="I31" s="35">
        <v>100</v>
      </c>
      <c r="J31" s="36"/>
      <c r="K31" s="37"/>
      <c r="L31" s="35">
        <v>100</v>
      </c>
      <c r="M31" s="36"/>
      <c r="N31" s="37"/>
      <c r="O31" s="35">
        <v>100</v>
      </c>
      <c r="P31" s="36"/>
      <c r="Q31" s="37"/>
    </row>
    <row r="32" spans="1:17">
      <c r="A32" s="133"/>
      <c r="B32" s="4" t="s">
        <v>2</v>
      </c>
      <c r="C32" s="7">
        <v>0</v>
      </c>
      <c r="D32" s="8" t="s">
        <v>5</v>
      </c>
      <c r="E32" s="9" t="s">
        <v>23</v>
      </c>
      <c r="F32" s="7">
        <v>0</v>
      </c>
      <c r="G32" s="8" t="s">
        <v>5</v>
      </c>
      <c r="H32" s="9" t="s">
        <v>23</v>
      </c>
      <c r="I32" s="7">
        <v>0</v>
      </c>
      <c r="J32" s="8" t="s">
        <v>5</v>
      </c>
      <c r="K32" s="9" t="s">
        <v>20</v>
      </c>
      <c r="L32" s="7">
        <v>0</v>
      </c>
      <c r="M32" s="8" t="s">
        <v>5</v>
      </c>
      <c r="N32" s="9" t="s">
        <v>11</v>
      </c>
      <c r="O32" s="7">
        <v>0</v>
      </c>
      <c r="P32" s="8" t="s">
        <v>5</v>
      </c>
      <c r="Q32" s="9" t="s">
        <v>19</v>
      </c>
    </row>
    <row r="33" spans="1:17">
      <c r="A33" s="134"/>
      <c r="B33" s="6" t="s">
        <v>4</v>
      </c>
      <c r="C33" s="136">
        <f>(C31/(E32+(60*C32)))*3.6</f>
        <v>9.2307692307692317</v>
      </c>
      <c r="D33" s="137"/>
      <c r="E33" s="138"/>
      <c r="F33" s="136">
        <f t="shared" ref="F33" si="32">(F31/(H32+(60*F32)))*3.6</f>
        <v>9.2307692307692317</v>
      </c>
      <c r="G33" s="137"/>
      <c r="H33" s="138"/>
      <c r="I33" s="136">
        <f t="shared" ref="I33" si="33">(I31/(K32+(60*I32)))*3.6</f>
        <v>10</v>
      </c>
      <c r="J33" s="137"/>
      <c r="K33" s="138"/>
      <c r="L33" s="136">
        <f t="shared" ref="L33" si="34">(L31/(N32+(60*L32)))*3.6</f>
        <v>10.285714285714286</v>
      </c>
      <c r="M33" s="137"/>
      <c r="N33" s="138"/>
      <c r="O33" s="136">
        <f t="shared" ref="O33" si="35">(O31/(Q32+(60*O32)))*3.6</f>
        <v>9.4736842105263168</v>
      </c>
      <c r="P33" s="137"/>
      <c r="Q33" s="138"/>
    </row>
    <row r="34" spans="1:17" ht="15.75" thickBot="1">
      <c r="A34" s="135"/>
      <c r="B34" s="5" t="s">
        <v>3</v>
      </c>
      <c r="C34" s="129">
        <f>C33/$H$1</f>
        <v>0.87912087912087922</v>
      </c>
      <c r="D34" s="130"/>
      <c r="E34" s="131"/>
      <c r="F34" s="129">
        <f t="shared" ref="F34" si="36">F33/$H$1</f>
        <v>0.87912087912087922</v>
      </c>
      <c r="G34" s="130"/>
      <c r="H34" s="131"/>
      <c r="I34" s="129">
        <f t="shared" ref="I34" si="37">I33/$H$1</f>
        <v>0.95238095238095233</v>
      </c>
      <c r="J34" s="130"/>
      <c r="K34" s="131"/>
      <c r="L34" s="129">
        <f t="shared" ref="L34" si="38">L33/$H$1</f>
        <v>0.97959183673469397</v>
      </c>
      <c r="M34" s="130"/>
      <c r="N34" s="131"/>
      <c r="O34" s="129">
        <f t="shared" ref="O34" si="39">O33/$H$1</f>
        <v>0.90225563909774442</v>
      </c>
      <c r="P34" s="130"/>
      <c r="Q34" s="131"/>
    </row>
    <row r="35" spans="1:17" ht="15.75" thickBot="1"/>
    <row r="36" spans="1:17" ht="19.5" thickBot="1">
      <c r="B36" s="16" t="s">
        <v>2</v>
      </c>
      <c r="C36" s="17">
        <v>6</v>
      </c>
      <c r="D36" s="18" t="s">
        <v>5</v>
      </c>
      <c r="E36" s="19" t="s">
        <v>7</v>
      </c>
      <c r="I36" s="125" t="s">
        <v>72</v>
      </c>
      <c r="J36" s="126"/>
      <c r="K36" s="126"/>
      <c r="L36" s="54">
        <v>9</v>
      </c>
      <c r="M36" s="54"/>
      <c r="N36" s="55"/>
    </row>
    <row r="37" spans="1:17" ht="19.5" thickBot="1">
      <c r="B37" s="15" t="s">
        <v>1</v>
      </c>
      <c r="C37" s="38">
        <v>830</v>
      </c>
      <c r="D37" s="39"/>
      <c r="E37" s="40"/>
      <c r="I37" s="127" t="s">
        <v>73</v>
      </c>
      <c r="J37" s="128"/>
      <c r="K37" s="128"/>
      <c r="L37" s="42">
        <f>ABS(C38-L36)</f>
        <v>0.70000000000000107</v>
      </c>
      <c r="M37" s="42"/>
      <c r="N37" s="43"/>
    </row>
    <row r="38" spans="1:17" ht="18.75">
      <c r="B38" s="13" t="s">
        <v>4</v>
      </c>
      <c r="C38" s="52">
        <f>(C37/(E36+(C36*60)))*3.6</f>
        <v>8.2999999999999989</v>
      </c>
      <c r="D38" s="44"/>
      <c r="E38" s="45"/>
    </row>
    <row r="39" spans="1:17" ht="19.5" thickBot="1">
      <c r="B39" s="14" t="s">
        <v>3</v>
      </c>
      <c r="C39" s="53">
        <f>C38/$H$1</f>
        <v>0.79047619047619033</v>
      </c>
      <c r="D39" s="47"/>
      <c r="E39" s="48"/>
    </row>
    <row r="42" spans="1:17" ht="15.75" thickBot="1">
      <c r="A42" s="2">
        <v>41611</v>
      </c>
    </row>
    <row r="43" spans="1:17" ht="19.5" thickBot="1">
      <c r="B43" s="16" t="s">
        <v>2</v>
      </c>
      <c r="C43" s="17">
        <v>6</v>
      </c>
      <c r="D43" s="18" t="s">
        <v>5</v>
      </c>
      <c r="E43" s="19" t="s">
        <v>7</v>
      </c>
      <c r="I43" s="125" t="s">
        <v>72</v>
      </c>
      <c r="J43" s="126"/>
      <c r="K43" s="126"/>
      <c r="L43" s="54">
        <v>9</v>
      </c>
      <c r="M43" s="54"/>
      <c r="N43" s="55"/>
    </row>
    <row r="44" spans="1:17" ht="19.5" thickBot="1">
      <c r="B44" s="15" t="s">
        <v>1</v>
      </c>
      <c r="C44" s="38">
        <v>825</v>
      </c>
      <c r="D44" s="39"/>
      <c r="E44" s="40"/>
      <c r="I44" s="127" t="s">
        <v>73</v>
      </c>
      <c r="J44" s="128"/>
      <c r="K44" s="128"/>
      <c r="L44" s="42">
        <f>ABS(C45-L43)</f>
        <v>0.75</v>
      </c>
      <c r="M44" s="42"/>
      <c r="N44" s="43"/>
    </row>
    <row r="45" spans="1:17" ht="18.75">
      <c r="B45" s="13" t="s">
        <v>4</v>
      </c>
      <c r="C45" s="52">
        <f>(C44/(E43+(C43*60)))*3.6</f>
        <v>8.25</v>
      </c>
      <c r="D45" s="44"/>
      <c r="E45" s="45"/>
    </row>
    <row r="46" spans="1:17" ht="19.5" thickBot="1">
      <c r="B46" s="14" t="s">
        <v>3</v>
      </c>
      <c r="C46" s="53">
        <f>C45/$H$1</f>
        <v>0.7857142857142857</v>
      </c>
      <c r="D46" s="47"/>
      <c r="E46" s="48"/>
    </row>
    <row r="47" spans="1:17" ht="15.75" thickBot="1"/>
    <row r="48" spans="1:17" ht="19.5" thickBot="1">
      <c r="B48" s="16" t="s">
        <v>2</v>
      </c>
      <c r="C48" s="17">
        <v>2</v>
      </c>
      <c r="D48" s="18" t="s">
        <v>5</v>
      </c>
      <c r="E48" s="19" t="s">
        <v>7</v>
      </c>
      <c r="I48" s="125" t="s">
        <v>72</v>
      </c>
      <c r="J48" s="126"/>
      <c r="K48" s="126"/>
      <c r="L48" s="54">
        <v>10</v>
      </c>
      <c r="M48" s="54"/>
      <c r="N48" s="55"/>
    </row>
    <row r="49" spans="1:14" ht="19.5" thickBot="1">
      <c r="B49" s="15" t="s">
        <v>1</v>
      </c>
      <c r="C49" s="38">
        <v>325</v>
      </c>
      <c r="D49" s="39"/>
      <c r="E49" s="40"/>
      <c r="I49" s="127" t="s">
        <v>73</v>
      </c>
      <c r="J49" s="128"/>
      <c r="K49" s="128"/>
      <c r="L49" s="42">
        <f>ABS(C50-L48)</f>
        <v>0.25</v>
      </c>
      <c r="M49" s="42"/>
      <c r="N49" s="43"/>
    </row>
    <row r="50" spans="1:14" ht="18.75">
      <c r="B50" s="13" t="s">
        <v>4</v>
      </c>
      <c r="C50" s="52">
        <f>(C49/(E48+(C48*60)))*3.6</f>
        <v>9.75</v>
      </c>
      <c r="D50" s="44"/>
      <c r="E50" s="45"/>
    </row>
    <row r="51" spans="1:14" ht="19.5" thickBot="1">
      <c r="B51" s="14" t="s">
        <v>3</v>
      </c>
      <c r="C51" s="53">
        <f>C50/$H$1</f>
        <v>0.9285714285714286</v>
      </c>
      <c r="D51" s="47"/>
      <c r="E51" s="48"/>
    </row>
    <row r="52" spans="1:14" ht="15.75" thickBot="1"/>
    <row r="53" spans="1:14" ht="30">
      <c r="B53" s="20" t="s">
        <v>90</v>
      </c>
      <c r="C53" s="117">
        <f>(C46+C51)/2</f>
        <v>0.85714285714285721</v>
      </c>
      <c r="D53" s="117"/>
      <c r="E53" s="118"/>
      <c r="F53" s="119"/>
      <c r="G53" s="54"/>
      <c r="H53" s="120"/>
      <c r="I53" s="123" t="s">
        <v>91</v>
      </c>
      <c r="J53" s="124"/>
      <c r="K53" s="124"/>
      <c r="L53" s="108">
        <f>(L44+L49)/2</f>
        <v>0.5</v>
      </c>
      <c r="M53" s="108"/>
      <c r="N53" s="109"/>
    </row>
    <row r="54" spans="1:14" ht="16.5" thickBot="1">
      <c r="B54" s="21" t="s">
        <v>92</v>
      </c>
      <c r="C54" s="110">
        <v>3</v>
      </c>
      <c r="D54" s="111"/>
      <c r="E54" s="112"/>
      <c r="F54" s="121"/>
      <c r="G54" s="114"/>
      <c r="H54" s="122"/>
      <c r="I54" s="113" t="s">
        <v>92</v>
      </c>
      <c r="J54" s="114"/>
      <c r="K54" s="114"/>
      <c r="L54" s="115">
        <v>6.5</v>
      </c>
      <c r="M54" s="115"/>
      <c r="N54" s="116"/>
    </row>
    <row r="57" spans="1:14" ht="15.75" thickBot="1">
      <c r="A57" s="2">
        <v>41613</v>
      </c>
    </row>
    <row r="58" spans="1:14" ht="19.5" thickBot="1">
      <c r="B58" s="16" t="s">
        <v>2</v>
      </c>
      <c r="C58" s="17">
        <v>2</v>
      </c>
      <c r="D58" s="18" t="s">
        <v>5</v>
      </c>
      <c r="E58" s="19" t="s">
        <v>7</v>
      </c>
      <c r="I58" s="125" t="s">
        <v>72</v>
      </c>
      <c r="J58" s="126"/>
      <c r="K58" s="126"/>
      <c r="L58" s="54">
        <v>10</v>
      </c>
      <c r="M58" s="54"/>
      <c r="N58" s="55"/>
    </row>
    <row r="59" spans="1:14" ht="19.5" thickBot="1">
      <c r="B59" s="15" t="s">
        <v>1</v>
      </c>
      <c r="C59" s="38">
        <v>335</v>
      </c>
      <c r="D59" s="39"/>
      <c r="E59" s="40"/>
      <c r="I59" s="127" t="s">
        <v>73</v>
      </c>
      <c r="J59" s="128"/>
      <c r="K59" s="128"/>
      <c r="L59" s="42">
        <f>ABS(C60-L58)</f>
        <v>4.9999999999998934E-2</v>
      </c>
      <c r="M59" s="42"/>
      <c r="N59" s="43"/>
    </row>
    <row r="60" spans="1:14" ht="18.75">
      <c r="B60" s="13" t="s">
        <v>4</v>
      </c>
      <c r="C60" s="52">
        <f>(C59/(E58+(C58*60)))*3.6</f>
        <v>10.049999999999999</v>
      </c>
      <c r="D60" s="44"/>
      <c r="E60" s="45"/>
    </row>
    <row r="61" spans="1:14" ht="19.5" thickBot="1">
      <c r="B61" s="14" t="s">
        <v>3</v>
      </c>
      <c r="C61" s="53">
        <f>C60/$H$1</f>
        <v>0.95714285714285707</v>
      </c>
      <c r="D61" s="47"/>
      <c r="E61" s="48"/>
    </row>
    <row r="65" spans="1:30" ht="15.75" thickBot="1">
      <c r="A65" s="2">
        <v>41618</v>
      </c>
    </row>
    <row r="66" spans="1:30" ht="15.75" thickBot="1">
      <c r="R66" s="24" t="s">
        <v>96</v>
      </c>
      <c r="S66" s="56"/>
      <c r="T66" s="57"/>
      <c r="U66" s="57"/>
      <c r="V66" s="58"/>
      <c r="W66" s="57" t="s">
        <v>104</v>
      </c>
      <c r="X66" s="57"/>
      <c r="Y66" s="57"/>
      <c r="Z66" s="56"/>
      <c r="AA66" s="140"/>
      <c r="AB66" s="57"/>
      <c r="AC66" s="57"/>
      <c r="AD66" s="58"/>
    </row>
    <row r="67" spans="1:30" ht="15.75" thickBot="1">
      <c r="S67" s="25"/>
      <c r="T67" s="25"/>
      <c r="U67" s="26"/>
      <c r="Z67" s="25"/>
      <c r="AA67" s="25"/>
      <c r="AB67" s="25"/>
    </row>
    <row r="68" spans="1:30" ht="15.75">
      <c r="R68" s="141" t="s">
        <v>97</v>
      </c>
      <c r="S68" s="103" t="s">
        <v>103</v>
      </c>
      <c r="T68" s="141" t="s">
        <v>98</v>
      </c>
      <c r="U68" s="143" t="s">
        <v>72</v>
      </c>
      <c r="V68" s="144"/>
      <c r="W68" s="145"/>
      <c r="X68" s="146"/>
      <c r="Y68" s="146"/>
      <c r="Z68" s="146"/>
      <c r="AA68" s="146"/>
      <c r="AB68" s="147"/>
      <c r="AC68" s="148" t="s">
        <v>99</v>
      </c>
      <c r="AD68" s="149"/>
    </row>
    <row r="69" spans="1:30" ht="15.75" customHeight="1" thickBot="1">
      <c r="R69" s="142"/>
      <c r="S69" s="104"/>
      <c r="T69" s="142"/>
      <c r="U69" s="27" t="s">
        <v>3</v>
      </c>
      <c r="V69" s="28" t="s">
        <v>4</v>
      </c>
      <c r="W69" s="105" t="s">
        <v>2</v>
      </c>
      <c r="X69" s="106"/>
      <c r="Y69" s="107"/>
      <c r="Z69" s="29" t="s">
        <v>4</v>
      </c>
      <c r="AA69" s="150" t="s">
        <v>3</v>
      </c>
      <c r="AB69" s="151"/>
      <c r="AC69" s="152" t="s">
        <v>100</v>
      </c>
      <c r="AD69" s="153"/>
    </row>
    <row r="70" spans="1:30">
      <c r="R70" s="154">
        <v>1</v>
      </c>
      <c r="S70" s="92">
        <v>700</v>
      </c>
      <c r="T70" s="30" t="s">
        <v>101</v>
      </c>
      <c r="U70" s="69">
        <f>(V70/$H$1)</f>
        <v>0.8571428571428571</v>
      </c>
      <c r="V70" s="91">
        <v>9</v>
      </c>
      <c r="W70" s="155">
        <v>4</v>
      </c>
      <c r="X70" s="156" t="s">
        <v>5</v>
      </c>
      <c r="Y70" s="157" t="s">
        <v>38</v>
      </c>
      <c r="Z70" s="90">
        <f>(S70/((W70*60)+Y70))*3.6</f>
        <v>9.4736842105263168</v>
      </c>
      <c r="AA70" s="93">
        <f>(Z70/$H$1)*100</f>
        <v>90.225563909774436</v>
      </c>
      <c r="AB70" s="94"/>
      <c r="AC70" s="97">
        <f>ABS(Z70-V70)</f>
        <v>0.47368421052631682</v>
      </c>
      <c r="AD70" s="98"/>
    </row>
    <row r="71" spans="1:30">
      <c r="R71" s="61"/>
      <c r="S71" s="89"/>
      <c r="T71" s="31" t="s">
        <v>146</v>
      </c>
      <c r="U71" s="70"/>
      <c r="V71" s="71"/>
      <c r="W71" s="63"/>
      <c r="X71" s="65"/>
      <c r="Y71" s="67"/>
      <c r="Z71" s="90"/>
      <c r="AA71" s="95"/>
      <c r="AB71" s="96"/>
      <c r="AC71" s="59"/>
      <c r="AD71" s="60"/>
    </row>
    <row r="72" spans="1:30" ht="15" customHeight="1">
      <c r="R72" s="61">
        <v>2</v>
      </c>
      <c r="S72" s="73">
        <v>500</v>
      </c>
      <c r="T72" s="31" t="s">
        <v>147</v>
      </c>
      <c r="U72" s="69">
        <f t="shared" ref="U72" si="40">(V72/$H$1)</f>
        <v>0.95238095238095233</v>
      </c>
      <c r="V72" s="71">
        <v>10</v>
      </c>
      <c r="W72" s="83">
        <v>3</v>
      </c>
      <c r="X72" s="85" t="s">
        <v>5</v>
      </c>
      <c r="Y72" s="87" t="s">
        <v>151</v>
      </c>
      <c r="Z72" s="90">
        <f>(S72/((W72*60)+Y72))*3.6</f>
        <v>9.2783505154639183</v>
      </c>
      <c r="AA72" s="77">
        <f t="shared" ref="AA72" si="41">(Z72/$H$1)*100</f>
        <v>88.365243004418275</v>
      </c>
      <c r="AB72" s="78"/>
      <c r="AC72" s="59">
        <f>ABS(Z72-V72)</f>
        <v>0.72164948453608169</v>
      </c>
      <c r="AD72" s="60"/>
    </row>
    <row r="73" spans="1:30" ht="15" customHeight="1">
      <c r="R73" s="61"/>
      <c r="S73" s="89"/>
      <c r="T73" s="31" t="s">
        <v>148</v>
      </c>
      <c r="U73" s="70"/>
      <c r="V73" s="71"/>
      <c r="W73" s="84"/>
      <c r="X73" s="86"/>
      <c r="Y73" s="88"/>
      <c r="Z73" s="90"/>
      <c r="AA73" s="95"/>
      <c r="AB73" s="96"/>
      <c r="AC73" s="59"/>
      <c r="AD73" s="60"/>
    </row>
    <row r="74" spans="1:30" ht="15" customHeight="1">
      <c r="R74" s="61">
        <v>3</v>
      </c>
      <c r="S74" s="73">
        <v>300</v>
      </c>
      <c r="T74" s="31" t="s">
        <v>149</v>
      </c>
      <c r="U74" s="69">
        <f t="shared" ref="U74" si="42">(V74/$H$1)</f>
        <v>1.0476190476190477</v>
      </c>
      <c r="V74" s="71">
        <v>11</v>
      </c>
      <c r="W74" s="63">
        <v>1</v>
      </c>
      <c r="X74" s="65" t="s">
        <v>5</v>
      </c>
      <c r="Y74" s="67" t="s">
        <v>59</v>
      </c>
      <c r="Z74" s="75">
        <f>(S74/((W74*60)+Y74))*3.6</f>
        <v>10.8</v>
      </c>
      <c r="AA74" s="77">
        <f t="shared" ref="AA74" si="43">(Z74/$H$1)*100</f>
        <v>102.85714285714288</v>
      </c>
      <c r="AB74" s="78"/>
      <c r="AC74" s="59">
        <f>ABS(Z74-V74)</f>
        <v>0.19999999999999929</v>
      </c>
      <c r="AD74" s="60"/>
    </row>
    <row r="75" spans="1:30" ht="15.75" customHeight="1" thickBot="1">
      <c r="R75" s="62"/>
      <c r="S75" s="74"/>
      <c r="T75" s="32" t="s">
        <v>150</v>
      </c>
      <c r="U75" s="70"/>
      <c r="V75" s="72"/>
      <c r="W75" s="64"/>
      <c r="X75" s="66"/>
      <c r="Y75" s="68"/>
      <c r="Z75" s="76"/>
      <c r="AA75" s="79"/>
      <c r="AB75" s="80"/>
      <c r="AC75" s="81"/>
      <c r="AD75" s="82"/>
    </row>
    <row r="76" spans="1:30" ht="26.25">
      <c r="Z76" s="33" t="s">
        <v>102</v>
      </c>
      <c r="AA76" s="99">
        <f>AVERAGE(AA70:AA75)</f>
        <v>93.815983257111853</v>
      </c>
      <c r="AB76" s="100"/>
      <c r="AC76" s="101">
        <f>AVERAGE(AC70:AC75)</f>
        <v>0.46511123168746593</v>
      </c>
      <c r="AD76" s="102"/>
    </row>
    <row r="77" spans="1:30">
      <c r="Z77" s="34" t="s">
        <v>105</v>
      </c>
      <c r="AA77" s="139">
        <v>6</v>
      </c>
      <c r="AB77" s="139"/>
      <c r="AC77" s="139">
        <v>6.5</v>
      </c>
      <c r="AD77" s="139"/>
    </row>
    <row r="80" spans="1:30" ht="15.75" thickBot="1">
      <c r="A80" s="2">
        <v>41646</v>
      </c>
    </row>
    <row r="81" spans="1:14" ht="19.5" thickBot="1">
      <c r="B81" s="16" t="s">
        <v>2</v>
      </c>
      <c r="C81" s="17">
        <v>3</v>
      </c>
      <c r="D81" s="18" t="s">
        <v>5</v>
      </c>
      <c r="E81" s="19" t="s">
        <v>9</v>
      </c>
      <c r="I81" s="35" t="s">
        <v>2</v>
      </c>
      <c r="J81" s="36" t="s">
        <v>2</v>
      </c>
      <c r="K81" s="37" t="s">
        <v>2</v>
      </c>
      <c r="L81" s="18">
        <v>2</v>
      </c>
      <c r="M81" s="18" t="s">
        <v>5</v>
      </c>
      <c r="N81" s="19" t="s">
        <v>23</v>
      </c>
    </row>
    <row r="82" spans="1:14" ht="18.75">
      <c r="A82" s="164"/>
      <c r="B82" s="160" t="s">
        <v>1</v>
      </c>
      <c r="C82" s="161">
        <v>600</v>
      </c>
      <c r="D82" s="162"/>
      <c r="E82" s="163"/>
      <c r="F82" s="164"/>
      <c r="G82" s="164"/>
      <c r="H82" s="164"/>
      <c r="I82" s="161" t="s">
        <v>1</v>
      </c>
      <c r="J82" s="162" t="s">
        <v>1</v>
      </c>
      <c r="K82" s="163" t="s">
        <v>1</v>
      </c>
      <c r="L82" s="165">
        <v>450</v>
      </c>
      <c r="M82" s="162"/>
      <c r="N82" s="163"/>
    </row>
    <row r="83" spans="1:14" ht="18.75">
      <c r="A83" s="164"/>
      <c r="B83" s="169" t="s">
        <v>4</v>
      </c>
      <c r="C83" s="170">
        <f>(C82/(E81+(C81*60)))*3.6</f>
        <v>10.384615384615385</v>
      </c>
      <c r="D83" s="171"/>
      <c r="E83" s="172"/>
      <c r="F83" s="164"/>
      <c r="G83" s="164"/>
      <c r="H83" s="164"/>
      <c r="I83" s="136" t="s">
        <v>4</v>
      </c>
      <c r="J83" s="137" t="s">
        <v>4</v>
      </c>
      <c r="K83" s="138" t="s">
        <v>4</v>
      </c>
      <c r="L83" s="173">
        <f>(L82/(N81+(L81*60)))*3.6</f>
        <v>10.188679245283019</v>
      </c>
      <c r="M83" s="171"/>
      <c r="N83" s="172"/>
    </row>
    <row r="84" spans="1:14" ht="19.5" thickBot="1">
      <c r="B84" s="14" t="s">
        <v>3</v>
      </c>
      <c r="C84" s="53">
        <f>C83/$H$1</f>
        <v>0.98901098901098905</v>
      </c>
      <c r="D84" s="47"/>
      <c r="E84" s="48"/>
      <c r="I84" s="41" t="s">
        <v>3</v>
      </c>
      <c r="J84" s="42" t="s">
        <v>3</v>
      </c>
      <c r="K84" s="43" t="s">
        <v>3</v>
      </c>
      <c r="L84" s="46">
        <f>L83/$H$1</f>
        <v>0.9703504043126685</v>
      </c>
      <c r="M84" s="47"/>
      <c r="N84" s="48"/>
    </row>
    <row r="85" spans="1:14" ht="15.75" thickBot="1"/>
    <row r="86" spans="1:14" ht="19.5" thickBot="1">
      <c r="B86" s="16" t="s">
        <v>2</v>
      </c>
      <c r="C86" s="17">
        <v>2</v>
      </c>
      <c r="D86" s="18" t="s">
        <v>5</v>
      </c>
      <c r="E86" s="19" t="s">
        <v>112</v>
      </c>
      <c r="I86" s="49" t="s">
        <v>2</v>
      </c>
      <c r="J86" s="50" t="s">
        <v>2</v>
      </c>
      <c r="K86" s="51" t="s">
        <v>2</v>
      </c>
      <c r="L86" s="18">
        <v>3</v>
      </c>
      <c r="M86" s="18" t="s">
        <v>5</v>
      </c>
      <c r="N86" s="19" t="s">
        <v>161</v>
      </c>
    </row>
    <row r="87" spans="1:14" ht="18.75">
      <c r="A87" s="164"/>
      <c r="B87" s="160" t="s">
        <v>1</v>
      </c>
      <c r="C87" s="161">
        <v>350</v>
      </c>
      <c r="D87" s="162"/>
      <c r="E87" s="163"/>
      <c r="F87" s="164"/>
      <c r="G87" s="164"/>
      <c r="H87" s="164"/>
      <c r="I87" s="166" t="s">
        <v>1</v>
      </c>
      <c r="J87" s="167" t="s">
        <v>1</v>
      </c>
      <c r="K87" s="168" t="s">
        <v>1</v>
      </c>
      <c r="L87" s="165">
        <v>450</v>
      </c>
      <c r="M87" s="162"/>
      <c r="N87" s="163"/>
    </row>
    <row r="88" spans="1:14" ht="18.75">
      <c r="A88" s="164"/>
      <c r="B88" s="169" t="s">
        <v>4</v>
      </c>
      <c r="C88" s="170">
        <f>(C87/(E86+(C86*60)))*3.6</f>
        <v>10</v>
      </c>
      <c r="D88" s="171"/>
      <c r="E88" s="172"/>
      <c r="F88" s="164"/>
      <c r="G88" s="164"/>
      <c r="H88" s="164"/>
      <c r="I88" s="136" t="s">
        <v>4</v>
      </c>
      <c r="J88" s="137" t="s">
        <v>4</v>
      </c>
      <c r="K88" s="138" t="s">
        <v>4</v>
      </c>
      <c r="L88" s="173">
        <f>(L87/(N86+(L86*60)))*3.6</f>
        <v>8.9010989010989015</v>
      </c>
      <c r="M88" s="171"/>
      <c r="N88" s="172"/>
    </row>
    <row r="89" spans="1:14" ht="19.5" thickBot="1">
      <c r="B89" s="14" t="s">
        <v>3</v>
      </c>
      <c r="C89" s="53">
        <f>C88/$H$1</f>
        <v>0.95238095238095233</v>
      </c>
      <c r="D89" s="47"/>
      <c r="E89" s="48"/>
      <c r="I89" s="41" t="s">
        <v>3</v>
      </c>
      <c r="J89" s="42" t="s">
        <v>3</v>
      </c>
      <c r="K89" s="43" t="s">
        <v>3</v>
      </c>
      <c r="L89" s="46">
        <f>L88/$H$1</f>
        <v>0.84772370486656201</v>
      </c>
      <c r="M89" s="47"/>
      <c r="N89" s="48"/>
    </row>
    <row r="90" spans="1:14" ht="15.75" thickBot="1"/>
    <row r="91" spans="1:14" ht="19.5" thickBot="1">
      <c r="B91" s="16" t="s">
        <v>2</v>
      </c>
      <c r="C91" s="17">
        <v>4</v>
      </c>
      <c r="D91" s="18" t="s">
        <v>5</v>
      </c>
      <c r="E91" s="19" t="s">
        <v>213</v>
      </c>
    </row>
    <row r="92" spans="1:14" ht="18.75">
      <c r="A92" s="164"/>
      <c r="B92" s="160" t="s">
        <v>1</v>
      </c>
      <c r="C92" s="161">
        <v>600</v>
      </c>
      <c r="D92" s="162"/>
      <c r="E92" s="163"/>
      <c r="F92" s="164"/>
      <c r="G92" s="164"/>
      <c r="H92" s="164"/>
      <c r="I92" s="164"/>
      <c r="J92" s="164"/>
      <c r="K92" s="164"/>
      <c r="L92" s="164"/>
      <c r="M92" s="164"/>
      <c r="N92" s="164"/>
    </row>
    <row r="93" spans="1:14" ht="18.75">
      <c r="B93" s="13" t="s">
        <v>4</v>
      </c>
      <c r="C93" s="170">
        <f>(C92/(E91+(C91*60)))*3.6</f>
        <v>8.3397683397683391</v>
      </c>
      <c r="D93" s="171"/>
      <c r="E93" s="172"/>
    </row>
    <row r="94" spans="1:14" ht="19.5" thickBot="1">
      <c r="B94" s="14" t="s">
        <v>3</v>
      </c>
      <c r="C94" s="53">
        <f>C93/$H$1</f>
        <v>0.79426365140650845</v>
      </c>
      <c r="D94" s="47"/>
      <c r="E94" s="48"/>
    </row>
  </sheetData>
  <mergeCells count="187">
    <mergeCell ref="AA77:AB77"/>
    <mergeCell ref="AC77:AD77"/>
    <mergeCell ref="I58:K58"/>
    <mergeCell ref="L58:N58"/>
    <mergeCell ref="C59:E59"/>
    <mergeCell ref="I59:K59"/>
    <mergeCell ref="L59:N59"/>
    <mergeCell ref="C60:E60"/>
    <mergeCell ref="C61:E61"/>
    <mergeCell ref="S66:V66"/>
    <mergeCell ref="W66:Z66"/>
    <mergeCell ref="AA66:AD66"/>
    <mergeCell ref="R68:R69"/>
    <mergeCell ref="S68:S69"/>
    <mergeCell ref="T68:T69"/>
    <mergeCell ref="U68:V68"/>
    <mergeCell ref="W68:AB68"/>
    <mergeCell ref="AC68:AD68"/>
    <mergeCell ref="W69:Y69"/>
    <mergeCell ref="AA69:AB69"/>
    <mergeCell ref="AC69:AD69"/>
    <mergeCell ref="AC70:AD71"/>
    <mergeCell ref="R72:R73"/>
    <mergeCell ref="S72:S73"/>
    <mergeCell ref="O4:Q4"/>
    <mergeCell ref="C6:E6"/>
    <mergeCell ref="F6:H6"/>
    <mergeCell ref="I6:K6"/>
    <mergeCell ref="L6:N6"/>
    <mergeCell ref="O6:Q6"/>
    <mergeCell ref="A14:A17"/>
    <mergeCell ref="O7:Q7"/>
    <mergeCell ref="O9:Q9"/>
    <mergeCell ref="C11:E11"/>
    <mergeCell ref="F11:H11"/>
    <mergeCell ref="I11:K11"/>
    <mergeCell ref="L11:N11"/>
    <mergeCell ref="O11:Q11"/>
    <mergeCell ref="I12:K12"/>
    <mergeCell ref="L12:N12"/>
    <mergeCell ref="F17:H17"/>
    <mergeCell ref="I17:K17"/>
    <mergeCell ref="L17:N17"/>
    <mergeCell ref="A4:A7"/>
    <mergeCell ref="C4:E4"/>
    <mergeCell ref="F4:H4"/>
    <mergeCell ref="I4:K4"/>
    <mergeCell ref="L4:N4"/>
    <mergeCell ref="C7:E7"/>
    <mergeCell ref="F7:H7"/>
    <mergeCell ref="I7:K7"/>
    <mergeCell ref="L7:N7"/>
    <mergeCell ref="A9:A12"/>
    <mergeCell ref="C9:E9"/>
    <mergeCell ref="F9:H9"/>
    <mergeCell ref="I9:K9"/>
    <mergeCell ref="L9:N9"/>
    <mergeCell ref="C12:E12"/>
    <mergeCell ref="F12:H12"/>
    <mergeCell ref="O17:Q17"/>
    <mergeCell ref="O26:Q26"/>
    <mergeCell ref="C14:E14"/>
    <mergeCell ref="F14:H14"/>
    <mergeCell ref="I14:K14"/>
    <mergeCell ref="L14:N14"/>
    <mergeCell ref="O12:Q12"/>
    <mergeCell ref="O14:Q14"/>
    <mergeCell ref="C16:E16"/>
    <mergeCell ref="F16:H16"/>
    <mergeCell ref="I16:K16"/>
    <mergeCell ref="L16:N16"/>
    <mergeCell ref="C20:E20"/>
    <mergeCell ref="C21:E21"/>
    <mergeCell ref="C22:E22"/>
    <mergeCell ref="O16:Q16"/>
    <mergeCell ref="C17:E17"/>
    <mergeCell ref="C28:E28"/>
    <mergeCell ref="F28:H28"/>
    <mergeCell ref="I28:K28"/>
    <mergeCell ref="L28:N28"/>
    <mergeCell ref="O28:Q28"/>
    <mergeCell ref="A26:A29"/>
    <mergeCell ref="C26:E26"/>
    <mergeCell ref="F26:H26"/>
    <mergeCell ref="I26:K26"/>
    <mergeCell ref="L26:N26"/>
    <mergeCell ref="C29:E29"/>
    <mergeCell ref="F29:H29"/>
    <mergeCell ref="I29:K29"/>
    <mergeCell ref="L29:N29"/>
    <mergeCell ref="A31:A34"/>
    <mergeCell ref="C31:E31"/>
    <mergeCell ref="F31:H31"/>
    <mergeCell ref="I31:K31"/>
    <mergeCell ref="L31:N31"/>
    <mergeCell ref="O31:Q31"/>
    <mergeCell ref="C33:E33"/>
    <mergeCell ref="F33:H33"/>
    <mergeCell ref="I33:K33"/>
    <mergeCell ref="L33:N33"/>
    <mergeCell ref="O33:Q33"/>
    <mergeCell ref="C34:E34"/>
    <mergeCell ref="F34:H34"/>
    <mergeCell ref="I34:K34"/>
    <mergeCell ref="L34:N34"/>
    <mergeCell ref="O34:Q34"/>
    <mergeCell ref="C37:E37"/>
    <mergeCell ref="C38:E38"/>
    <mergeCell ref="C39:E39"/>
    <mergeCell ref="I36:K36"/>
    <mergeCell ref="L36:N36"/>
    <mergeCell ref="I37:K37"/>
    <mergeCell ref="L37:N37"/>
    <mergeCell ref="O29:Q29"/>
    <mergeCell ref="C45:E45"/>
    <mergeCell ref="C46:E46"/>
    <mergeCell ref="I48:K48"/>
    <mergeCell ref="L48:N48"/>
    <mergeCell ref="C49:E49"/>
    <mergeCell ref="I49:K49"/>
    <mergeCell ref="L49:N49"/>
    <mergeCell ref="I43:K43"/>
    <mergeCell ref="L43:N43"/>
    <mergeCell ref="C44:E44"/>
    <mergeCell ref="I44:K44"/>
    <mergeCell ref="L44:N44"/>
    <mergeCell ref="L53:N53"/>
    <mergeCell ref="C54:E54"/>
    <mergeCell ref="I54:K54"/>
    <mergeCell ref="L54:N54"/>
    <mergeCell ref="C50:E50"/>
    <mergeCell ref="C51:E51"/>
    <mergeCell ref="C53:E53"/>
    <mergeCell ref="F53:H54"/>
    <mergeCell ref="I53:K53"/>
    <mergeCell ref="U72:U73"/>
    <mergeCell ref="V72:V73"/>
    <mergeCell ref="W72:W73"/>
    <mergeCell ref="X72:X73"/>
    <mergeCell ref="Y72:Y73"/>
    <mergeCell ref="Z72:Z73"/>
    <mergeCell ref="AA72:AB73"/>
    <mergeCell ref="AC72:AD73"/>
    <mergeCell ref="R70:R71"/>
    <mergeCell ref="S70:S71"/>
    <mergeCell ref="U70:U71"/>
    <mergeCell ref="V70:V71"/>
    <mergeCell ref="W70:W71"/>
    <mergeCell ref="X70:X71"/>
    <mergeCell ref="Y70:Y71"/>
    <mergeCell ref="Z70:Z71"/>
    <mergeCell ref="AA70:AB71"/>
    <mergeCell ref="AC74:AD75"/>
    <mergeCell ref="AA76:AB76"/>
    <mergeCell ref="AC76:AD76"/>
    <mergeCell ref="R74:R75"/>
    <mergeCell ref="S74:S75"/>
    <mergeCell ref="U74:U75"/>
    <mergeCell ref="V74:V75"/>
    <mergeCell ref="W74:W75"/>
    <mergeCell ref="X74:X75"/>
    <mergeCell ref="Y74:Y75"/>
    <mergeCell ref="Z74:Z75"/>
    <mergeCell ref="AA74:AB75"/>
    <mergeCell ref="I81:K81"/>
    <mergeCell ref="C82:E82"/>
    <mergeCell ref="I82:K82"/>
    <mergeCell ref="L82:N82"/>
    <mergeCell ref="C83:E83"/>
    <mergeCell ref="I83:K83"/>
    <mergeCell ref="L83:N83"/>
    <mergeCell ref="C84:E84"/>
    <mergeCell ref="I84:K84"/>
    <mergeCell ref="L84:N84"/>
    <mergeCell ref="C92:E92"/>
    <mergeCell ref="C93:E93"/>
    <mergeCell ref="C94:E94"/>
    <mergeCell ref="I86:K86"/>
    <mergeCell ref="C87:E87"/>
    <mergeCell ref="I87:K87"/>
    <mergeCell ref="L87:N87"/>
    <mergeCell ref="C88:E88"/>
    <mergeCell ref="I88:K88"/>
    <mergeCell ref="L88:N88"/>
    <mergeCell ref="C89:E89"/>
    <mergeCell ref="I89:K89"/>
    <mergeCell ref="L89:N89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22</vt:i4>
      </vt:variant>
    </vt:vector>
  </HeadingPairs>
  <TitlesOfParts>
    <vt:vector size="22" baseType="lpstr">
      <vt:lpstr>Clémence A</vt:lpstr>
      <vt:lpstr>Inès B</vt:lpstr>
      <vt:lpstr>Malaury C</vt:lpstr>
      <vt:lpstr>Clément C</vt:lpstr>
      <vt:lpstr>Adrien C</vt:lpstr>
      <vt:lpstr>Germain C</vt:lpstr>
      <vt:lpstr>Guillaume DS</vt:lpstr>
      <vt:lpstr>Rodolphe DG</vt:lpstr>
      <vt:lpstr>Adrien D</vt:lpstr>
      <vt:lpstr>Thomas F</vt:lpstr>
      <vt:lpstr>Mélissa G</vt:lpstr>
      <vt:lpstr>Florian G</vt:lpstr>
      <vt:lpstr>Pauline G</vt:lpstr>
      <vt:lpstr>Morgane G</vt:lpstr>
      <vt:lpstr>Océane MD</vt:lpstr>
      <vt:lpstr>Aliséa M</vt:lpstr>
      <vt:lpstr>Marie M</vt:lpstr>
      <vt:lpstr>Benjamin P</vt:lpstr>
      <vt:lpstr>Reno P</vt:lpstr>
      <vt:lpstr>Valentin T</vt:lpstr>
      <vt:lpstr>Léa T</vt:lpstr>
      <vt:lpstr>Clémence 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pierre.robin</dc:creator>
  <cp:lastModifiedBy>Pierre Robin</cp:lastModifiedBy>
  <dcterms:created xsi:type="dcterms:W3CDTF">2013-11-19T16:46:48Z</dcterms:created>
  <dcterms:modified xsi:type="dcterms:W3CDTF">2014-01-08T17:00:11Z</dcterms:modified>
</cp:coreProperties>
</file>